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ocuments\Dossiers_suivi_EMOP\EDITION 14\PASSAGE 2\Rapports finnaux après comité de diffusion\Rapports P1 &amp; P2 EMOP2025\"/>
    </mc:Choice>
  </mc:AlternateContent>
  <xr:revisionPtr revIDLastSave="0" documentId="13_ncr:1_{9DC4085B-474A-4979-B376-DD808FE9E8CB}" xr6:coauthVersionLast="47" xr6:coauthVersionMax="47" xr10:uidLastSave="{00000000-0000-0000-0000-000000000000}"/>
  <bookViews>
    <workbookView xWindow="17" yWindow="274" windowWidth="16440" windowHeight="10012" tabRatio="916" xr2:uid="{46F41D09-25CE-4B66-BCBC-FBC88BFB4B17}"/>
  </bookViews>
  <sheets>
    <sheet name="Page de garde" sheetId="59" r:id="rId1"/>
    <sheet name="Infos" sheetId="58" r:id="rId2"/>
    <sheet name="Table de Matiere" sheetId="1" r:id="rId3"/>
    <sheet name="CSD" sheetId="3" r:id="rId4"/>
    <sheet name="Tab1.1" sheetId="4" r:id="rId5"/>
    <sheet name="Tab1.2" sheetId="14" r:id="rId6"/>
    <sheet name="Tab1.3" sheetId="15" r:id="rId7"/>
    <sheet name="Tab1.4" sheetId="56" r:id="rId8"/>
    <sheet name="Tab1.5" sheetId="16" r:id="rId9"/>
    <sheet name="Tab1.6" sheetId="18" r:id="rId10"/>
    <sheet name="Education_Alpha" sheetId="5" r:id="rId11"/>
    <sheet name="Tab2.1" sheetId="17" r:id="rId12"/>
    <sheet name="Tab2.2" sheetId="6" r:id="rId13"/>
    <sheet name="Tab2.3" sheetId="19" r:id="rId14"/>
    <sheet name="Tab2.4" sheetId="20" r:id="rId15"/>
    <sheet name="Tab2.5" sheetId="21" r:id="rId16"/>
    <sheet name="Tab2.6" sheetId="22" r:id="rId17"/>
    <sheet name="Tab2.7" sheetId="24" r:id="rId18"/>
    <sheet name="Sante" sheetId="7" r:id="rId19"/>
    <sheet name="Tab3.1" sheetId="8" r:id="rId20"/>
    <sheet name="Tab3.2" sheetId="25" r:id="rId21"/>
    <sheet name="Tab3.3" sheetId="26" r:id="rId22"/>
    <sheet name="Tab3.4" sheetId="57" r:id="rId23"/>
    <sheet name="MENAGE" sheetId="11" r:id="rId24"/>
    <sheet name="Tab4.1" sheetId="34" r:id="rId25"/>
    <sheet name="Tab4.2" sheetId="12" r:id="rId26"/>
    <sheet name="Tab4.3" sheetId="35" r:id="rId27"/>
    <sheet name="Tab4.4" sheetId="36" r:id="rId28"/>
    <sheet name="Tab4.5" sheetId="37" r:id="rId29"/>
    <sheet name="Tab4.6" sheetId="38" r:id="rId30"/>
    <sheet name="Tab4.7" sheetId="39" r:id="rId31"/>
    <sheet name="Tab4.8" sheetId="40" r:id="rId32"/>
    <sheet name="Tab4.9" sheetId="41" r:id="rId33"/>
    <sheet name="Tab4.10" sheetId="42" r:id="rId34"/>
    <sheet name="Tab4.11" sheetId="43" r:id="rId35"/>
    <sheet name="Securite_ali" sheetId="45" r:id="rId36"/>
    <sheet name="Tab5.1" sheetId="46" r:id="rId37"/>
    <sheet name="Tab5.2" sheetId="47" r:id="rId38"/>
    <sheet name="Conso" sheetId="13" r:id="rId39"/>
    <sheet name="Tab6.1" sheetId="48" r:id="rId40"/>
    <sheet name="Tab6.2" sheetId="49" r:id="rId41"/>
    <sheet name="Tab6.3" sheetId="50" r:id="rId42"/>
    <sheet name="Tab6.4" sheetId="51" r:id="rId43"/>
    <sheet name="Tab6.5" sheetId="52" r:id="rId44"/>
  </sheets>
  <definedNames>
    <definedName name="_ftn1" localSheetId="24">'Tab4.3'!#REF!</definedName>
    <definedName name="_ftn2" localSheetId="24">'Tab4.4'!$A$32</definedName>
    <definedName name="_ftn3" localSheetId="24">'Tab4.4'!#REF!</definedName>
    <definedName name="_ftnref1" localSheetId="24">'Tab4.3'!$C$3</definedName>
    <definedName name="_ftnref2" localSheetId="24">'Tab4.4'!$B$2</definedName>
    <definedName name="_ftnref3" localSheetId="24">'Tab4.9'!$A$1</definedName>
    <definedName name="_Hlk172814606" localSheetId="4">'Tab1.1'!#REF!</definedName>
    <definedName name="_Hlk57882524">#REF!</definedName>
    <definedName name="_Toc168913224" localSheetId="24">'Tab4.11'!$A$1</definedName>
    <definedName name="_Toc207119408" localSheetId="4">'Tab1.1'!#REF!</definedName>
    <definedName name="_Toc207119409" localSheetId="6">'Tab1.3'!#REF!</definedName>
    <definedName name="_Toc207119411" localSheetId="5">'Tab1.2'!#REF!</definedName>
    <definedName name="_Toc24969059" localSheetId="40">'Tab6.2'!$A$1</definedName>
    <definedName name="_Toc303084941" localSheetId="24">'Tab4.2'!$A$2</definedName>
    <definedName name="_Toc365030633">#REF!</definedName>
    <definedName name="_Toc365030868">#REF!</definedName>
    <definedName name="_Toc495579713" localSheetId="11">'Tab2.1'!$A$1</definedName>
    <definedName name="_Toc495579714" localSheetId="9">'Tab1.6'!$A$1</definedName>
    <definedName name="_Toc495579715" localSheetId="14">'Tab2.4'!$A$1</definedName>
    <definedName name="_Toc495579716" localSheetId="15">'Tab2.5'!$A$1</definedName>
    <definedName name="_Toc495579717" localSheetId="16">'Tab2.6'!$A$1</definedName>
    <definedName name="_Toc495579720">#REF!</definedName>
    <definedName name="_Toc495579725" localSheetId="24">#REF!</definedName>
    <definedName name="_Toc495579726" localSheetId="39">'Tab6.1'!$A$1</definedName>
    <definedName name="_Toc495579727" localSheetId="41">'Tab6.3'!$A$1</definedName>
    <definedName name="_Toc495579728" localSheetId="42">'Tab6.4'!$A$1</definedName>
    <definedName name="_Toc495579732" localSheetId="4">'Tab1.1'!$A$1</definedName>
    <definedName name="_Toc495579733" localSheetId="5">#REF!</definedName>
    <definedName name="_Toc495579734" localSheetId="6">'Tab1.3'!$A$1</definedName>
    <definedName name="_Toc495579735" localSheetId="8">'Tab1.5'!$A$1</definedName>
    <definedName name="_Toc495579736" localSheetId="12">'Tab2.2'!#REF!</definedName>
    <definedName name="_Toc495579738" localSheetId="13">'Tab2.3'!$A$1</definedName>
    <definedName name="_Toc495579740">#REF!</definedName>
    <definedName name="_Toc495579741" localSheetId="19">'Tab3.1'!$A$1</definedName>
    <definedName name="_Toc495579748">#REF!</definedName>
    <definedName name="_Toc495579752" localSheetId="24">'Tab4.1'!$A$1</definedName>
    <definedName name="_Toc495579754" localSheetId="24">'Tab4.4'!$A$1</definedName>
    <definedName name="_Toc495579757" localSheetId="24">'Tab4.9'!$A$1</definedName>
    <definedName name="_Toc495579758" localSheetId="24">'Tab4.10'!$A$1</definedName>
    <definedName name="_Toc495579759" localSheetId="24">'Tab4.11'!$A$3</definedName>
    <definedName name="_Toc495579760" localSheetId="36">'Tab5.1'!$A$1</definedName>
    <definedName name="_Toc495579761" localSheetId="37">'Tab5.2'!$A$1</definedName>
    <definedName name="_Toc55223953" localSheetId="24">'Tab4.2'!#REF!</definedName>
    <definedName name="_Toc55223954" localSheetId="24">'Tab4.2'!#REF!</definedName>
    <definedName name="_Toc55223955" localSheetId="24">'Tab4.5'!#REF!</definedName>
    <definedName name="_Toc55223956" localSheetId="24">'Tab4.8'!#REF!</definedName>
    <definedName name="_Toc55223957" localSheetId="24">'Tab4.8'!#REF!</definedName>
    <definedName name="_Toc55223958" localSheetId="24">'Tab4.10'!#REF!</definedName>
    <definedName name="_Toc55223959" localSheetId="24">#REF!</definedName>
    <definedName name="_Toc55223960" localSheetId="35">Securite_ali!$B$6</definedName>
    <definedName name="_Toc55224492" localSheetId="20">'Tab3.2'!$A$1</definedName>
    <definedName name="_Toc55224494">#REF!</definedName>
    <definedName name="_Toc55224499">#REF!</definedName>
    <definedName name="_Toc55224500">#REF!</definedName>
    <definedName name="_Toc55224503" localSheetId="24">'Tab4.3'!$A$1</definedName>
    <definedName name="_Toc55224505" localSheetId="24">'Tab4.5'!$A$1</definedName>
    <definedName name="_Toc55224506" localSheetId="24">'Tab4.6'!$A$1</definedName>
    <definedName name="_Toc55224507" localSheetId="24">'Tab4.7'!$A$1</definedName>
    <definedName name="_Toc55224508" localSheetId="24">'Tab4.8'!$A$2</definedName>
    <definedName name="_Toc55224519" localSheetId="43">'Tab6.5'!$A$2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L5" i="14"/>
  <c r="L7" i="14"/>
  <c r="L8" i="14"/>
  <c r="L9" i="14"/>
  <c r="L15" i="14"/>
  <c r="L16" i="14"/>
  <c r="L17" i="14"/>
  <c r="L18" i="14"/>
  <c r="L19" i="14"/>
  <c r="L20" i="14"/>
  <c r="L21" i="14"/>
  <c r="L6" i="14"/>
  <c r="L10" i="14"/>
  <c r="L11" i="14"/>
  <c r="L12" i="14"/>
  <c r="L13" i="14"/>
  <c r="L14" i="14"/>
  <c r="L22" i="14"/>
  <c r="L23" i="14"/>
  <c r="L24" i="14"/>
  <c r="L4" i="14" l="1"/>
  <c r="A35" i="1" l="1"/>
  <c r="A34" i="1"/>
  <c r="A33" i="1"/>
  <c r="A32" i="1"/>
  <c r="A31" i="1"/>
  <c r="A30" i="1"/>
  <c r="A29" i="1"/>
  <c r="A28" i="1"/>
  <c r="A27" i="1"/>
  <c r="A26" i="1"/>
  <c r="A25" i="1"/>
  <c r="A23" i="1"/>
  <c r="A22" i="1"/>
  <c r="A21" i="1"/>
  <c r="A20" i="1"/>
  <c r="A18" i="1"/>
  <c r="A17" i="1"/>
  <c r="A16" i="1"/>
  <c r="A15" i="1"/>
  <c r="A14" i="1"/>
  <c r="A12" i="1"/>
  <c r="A10" i="1"/>
  <c r="A9" i="1"/>
  <c r="A8" i="1"/>
  <c r="A7" i="1"/>
  <c r="A6" i="1"/>
  <c r="A5" i="1" l="1"/>
  <c r="A44" i="1" l="1"/>
  <c r="A43" i="1"/>
  <c r="A42" i="1"/>
  <c r="A41" i="1"/>
  <c r="A40" i="1"/>
  <c r="A38" i="1"/>
  <c r="A37" i="1"/>
</calcChain>
</file>

<file path=xl/sharedStrings.xml><?xml version="1.0" encoding="utf-8"?>
<sst xmlns="http://schemas.openxmlformats.org/spreadsheetml/2006/main" count="1302" uniqueCount="308">
  <si>
    <t>Education et Alphabétisation</t>
  </si>
  <si>
    <t>SANTE DES MEMBRES DU MENAGE</t>
  </si>
  <si>
    <t>Conditions de vie des ménages</t>
  </si>
  <si>
    <t>Région</t>
  </si>
  <si>
    <t>Kayes</t>
  </si>
  <si>
    <t>Koulikoro</t>
  </si>
  <si>
    <t>Sikasso</t>
  </si>
  <si>
    <t>Ségou</t>
  </si>
  <si>
    <t>Mopti</t>
  </si>
  <si>
    <t>Tombouctou</t>
  </si>
  <si>
    <t>Gao</t>
  </si>
  <si>
    <t>Kidal</t>
  </si>
  <si>
    <t>Bamako</t>
  </si>
  <si>
    <t>Milieu</t>
  </si>
  <si>
    <t>Urbain</t>
  </si>
  <si>
    <t>Rural</t>
  </si>
  <si>
    <t>Groupe d'âge</t>
  </si>
  <si>
    <t>Sexe</t>
  </si>
  <si>
    <t>Homme</t>
  </si>
  <si>
    <t>Femme</t>
  </si>
  <si>
    <t>Ensemble</t>
  </si>
  <si>
    <t>%</t>
  </si>
  <si>
    <t>Sexe du CM</t>
  </si>
  <si>
    <t>Masculin</t>
  </si>
  <si>
    <t xml:space="preserve">Féminin </t>
  </si>
  <si>
    <r>
      <t>Tableau 1.6:</t>
    </r>
    <r>
      <rPr>
        <sz val="12"/>
        <color theme="1"/>
        <rFont val="Arial Narrow"/>
        <family val="2"/>
      </rPr>
      <t xml:space="preserve"> </t>
    </r>
    <r>
      <rPr>
        <b/>
        <sz val="12"/>
        <color theme="1"/>
        <rFont val="Arial Narrow"/>
        <family val="2"/>
      </rPr>
      <t xml:space="preserve">Répartition des chefs de ménage selon le statut matrimonial par région, milieu et sexe (%) </t>
    </r>
  </si>
  <si>
    <t>Taux brut de scolarisation au fondamental 1</t>
  </si>
  <si>
    <t>Taux net de scolarisation au fondamental 1</t>
  </si>
  <si>
    <t xml:space="preserve">Sexe </t>
  </si>
  <si>
    <t>Taux brut de scolarisation au fondamental 2</t>
  </si>
  <si>
    <t>Taux net de scolarisation au fondamental 2</t>
  </si>
  <si>
    <t>Abandon volontaire</t>
  </si>
  <si>
    <t>Echec scolaire</t>
  </si>
  <si>
    <t>Trop loin</t>
  </si>
  <si>
    <t>Autre</t>
  </si>
  <si>
    <t xml:space="preserve">Milieu </t>
  </si>
  <si>
    <t xml:space="preserve">     'Autres Villes</t>
  </si>
  <si>
    <t>Féminin</t>
  </si>
  <si>
    <t>Premier cycle ou Fond1</t>
  </si>
  <si>
    <t>Second cycle ou Fond2</t>
  </si>
  <si>
    <t>Milieu de résidence</t>
  </si>
  <si>
    <t>5 - 10 ans</t>
  </si>
  <si>
    <t>11 -14 ans</t>
  </si>
  <si>
    <t>15 - 59 ans</t>
  </si>
  <si>
    <t>Fondamental 2</t>
  </si>
  <si>
    <t>Supérieur</t>
  </si>
  <si>
    <r>
      <t>Tableau 3.1</t>
    </r>
    <r>
      <rPr>
        <sz val="12"/>
        <color theme="1"/>
        <rFont val="Arial Narrow"/>
        <family val="2"/>
      </rPr>
      <t>: </t>
    </r>
    <r>
      <rPr>
        <b/>
        <sz val="12"/>
        <color theme="1"/>
        <rFont val="Arial Narrow"/>
        <family val="2"/>
      </rPr>
      <t>Répartition de la population malienne malade ou blessée au cours des 3 derniers mois par région, milieu, groupe d’âge et niveau d’instruction (%)</t>
    </r>
  </si>
  <si>
    <t>Maux de ventre</t>
  </si>
  <si>
    <t xml:space="preserve">      'Autres Villes</t>
  </si>
  <si>
    <t>Groupe d’âge</t>
  </si>
  <si>
    <t>Moins de 5 ans</t>
  </si>
  <si>
    <t>60 ans et plus</t>
  </si>
  <si>
    <t xml:space="preserve">Tableau 3.2: Prévalence de certaines maladies au cours des 3 derniers mois par région, milieu, sexe et le groupe d’âge (%) </t>
  </si>
  <si>
    <t>Total</t>
  </si>
  <si>
    <t>Logé par l'employeur</t>
  </si>
  <si>
    <t>Maison dans une concession</t>
  </si>
  <si>
    <t>Lampe à Gaz</t>
  </si>
  <si>
    <t>Lampe à pétrole</t>
  </si>
  <si>
    <t>Electricité[2]</t>
  </si>
  <si>
    <t>Eau minérale</t>
  </si>
  <si>
    <t>Eaux de surface</t>
  </si>
  <si>
    <t>Porteur d'eau</t>
  </si>
  <si>
    <t>Eau potable en période normale</t>
  </si>
  <si>
    <t>Eau potable en période sèche</t>
  </si>
  <si>
    <t>Intérieur privé avec chasse d'eau</t>
  </si>
  <si>
    <t>Extérieur privé avec chasse d'eau</t>
  </si>
  <si>
    <t>Latrine privée</t>
  </si>
  <si>
    <t>Avec Chasse</t>
  </si>
  <si>
    <t>Traditionnelle</t>
  </si>
  <si>
    <t>Dans la Nature</t>
  </si>
  <si>
    <t>Autres</t>
  </si>
  <si>
    <t>Ramassage public</t>
  </si>
  <si>
    <t>Poubelle collective</t>
  </si>
  <si>
    <t>Tas d'immondices</t>
  </si>
  <si>
    <t xml:space="preserve"> Enfouissement</t>
  </si>
  <si>
    <t>Incinération</t>
  </si>
  <si>
    <t>Fosse septique</t>
  </si>
  <si>
    <t>Cour</t>
  </si>
  <si>
    <t>Rue</t>
  </si>
  <si>
    <t>Caniveau</t>
  </si>
  <si>
    <t>Dans la nature</t>
  </si>
  <si>
    <t xml:space="preserve"> Autre</t>
  </si>
  <si>
    <t>[2] Electricité regroupe : Electrification EDM, Electricité rurale (AMADER, Agence des Energies Renouvelables), Groupe électrogène et panneaux solaires</t>
  </si>
  <si>
    <t xml:space="preserve">[3] Hygiène adéquate : individuel avec chasse d'eau ; commun avec chasse d'eau ; latrine privée. </t>
  </si>
  <si>
    <t>Hygiène inadéquate : Latrine commune à plusieurs ménages ; dans la nature et autres.</t>
  </si>
  <si>
    <t>Sécurité alimentaire</t>
  </si>
  <si>
    <t>Aucune aide/recours</t>
  </si>
  <si>
    <t>Aide de l'Etat</t>
  </si>
  <si>
    <t>Aide d'une ONG</t>
  </si>
  <si>
    <t>Vente de bétail</t>
  </si>
  <si>
    <t>Vente de son capital</t>
  </si>
  <si>
    <t>Vente de biens</t>
  </si>
  <si>
    <t>Utilisation de son épargne</t>
  </si>
  <si>
    <t>Contracter un prêt</t>
  </si>
  <si>
    <t>Aide d'un parent/ami</t>
  </si>
  <si>
    <t>Émigration d'un membre de la famille</t>
  </si>
  <si>
    <t>Moyenne</t>
  </si>
  <si>
    <t>Dépenses des ménages</t>
  </si>
  <si>
    <t>Dépenses par tête</t>
  </si>
  <si>
    <t>Dépenses par équivalent adulte</t>
  </si>
  <si>
    <t>Achats</t>
  </si>
  <si>
    <t>Autoconsommation</t>
  </si>
  <si>
    <t>Cadeau</t>
  </si>
  <si>
    <t>Mode d’acquisition</t>
  </si>
  <si>
    <t>Fonction</t>
  </si>
  <si>
    <t>Montant trimestriel</t>
  </si>
  <si>
    <t>Part budgétaire %</t>
  </si>
  <si>
    <t>Part budgétaire   %</t>
  </si>
  <si>
    <t>Alimentation et Boissons non alcoolisées</t>
  </si>
  <si>
    <t>Boissons alcoolisées, Tabac et Stupéfiants</t>
  </si>
  <si>
    <t>Articles d'Habillements et Chaussures</t>
  </si>
  <si>
    <t>Logements, Eau, Électricité, Gaz et Autres Combustibles</t>
  </si>
  <si>
    <t>Meubles, Articles de ménages et Entretien</t>
  </si>
  <si>
    <t>Santé</t>
  </si>
  <si>
    <t>Transport</t>
  </si>
  <si>
    <t>Communication</t>
  </si>
  <si>
    <t>Loisirs et Cultures</t>
  </si>
  <si>
    <t>Enseignements</t>
  </si>
  <si>
    <t>Restaurants et Hôtels</t>
  </si>
  <si>
    <t>Biens et Services Divers</t>
  </si>
  <si>
    <t>Logements, Eau, Electricité, Gaz et Autres Combustibles</t>
  </si>
  <si>
    <t>Biens et services Divers</t>
  </si>
  <si>
    <t>TABLE DES MATIERES</t>
  </si>
  <si>
    <t>Page</t>
  </si>
  <si>
    <t>1- Caractéristiques Socio-Démographiques</t>
  </si>
  <si>
    <t>2- Education et Alphabétisation</t>
  </si>
  <si>
    <t>3- Santé</t>
  </si>
  <si>
    <t xml:space="preserve"> Duplex/Immeuble individuel</t>
  </si>
  <si>
    <t>Maison à plusieurs logements (en bande)</t>
  </si>
  <si>
    <t>Maison individuelle simple</t>
  </si>
  <si>
    <t>Case</t>
  </si>
  <si>
    <t>Habitat précaire/Baraque</t>
  </si>
  <si>
    <t>Autre (Précisez)</t>
  </si>
  <si>
    <t>Mali</t>
  </si>
  <si>
    <t>Unipersonnel</t>
  </si>
  <si>
    <t>Monoparental nucléaire</t>
  </si>
  <si>
    <t>Monoparental élargi</t>
  </si>
  <si>
    <t>Famille élargie</t>
  </si>
  <si>
    <t>Plus bas</t>
  </si>
  <si>
    <t>95% Intervalle de confiance de TBS</t>
  </si>
  <si>
    <t>95% Intervalle de confiance de TNS</t>
  </si>
  <si>
    <t>Tableau 2.2: Taux de scolarisation au fondamental1 par région, milieu et sexe (%)</t>
  </si>
  <si>
    <t>Tableau 2.3: Taux de scolarisation au fondamental 2 par région, milieu et sexe (%)</t>
  </si>
  <si>
    <t>Tableau 2.4: Répartition de la population par milieu, sexe selon la raison de non-fréquentation scolaire au premier cycle de l’enseignement fondamental (%)</t>
  </si>
  <si>
    <t>Trop chère</t>
  </si>
  <si>
    <t>Handicap/Maladie</t>
  </si>
  <si>
    <t>Mariage</t>
  </si>
  <si>
    <t>A fini/étude achevée</t>
  </si>
  <si>
    <t>Abandon pour travaux de champ</t>
  </si>
  <si>
    <t>Crise securitaire</t>
  </si>
  <si>
    <t>Niveau d'éducation</t>
  </si>
  <si>
    <t>Secondaire Général</t>
  </si>
  <si>
    <t>Secondaire Technique et Professionnel</t>
  </si>
  <si>
    <t>Diarrhée</t>
  </si>
  <si>
    <t>Toux</t>
  </si>
  <si>
    <t>Problème de peau</t>
  </si>
  <si>
    <t>Tension/Diabète</t>
  </si>
  <si>
    <t>Propriétaire avec titre</t>
  </si>
  <si>
    <t>Propriétaire sans titre</t>
  </si>
  <si>
    <t xml:space="preserve"> Copropriétaire avec titre</t>
  </si>
  <si>
    <t xml:space="preserve"> Copropriétaire sans titre</t>
  </si>
  <si>
    <t>Locataire simple</t>
  </si>
  <si>
    <t>Locataire vente</t>
  </si>
  <si>
    <t>Logé gratuitement</t>
  </si>
  <si>
    <t>Autre (précisez)</t>
  </si>
  <si>
    <t>Tableau 4.1: Répartition des ménages par région, milieu de résidence selon le statut d'occupation du logement (%)</t>
  </si>
  <si>
    <r>
      <t>Tableau 4.2:</t>
    </r>
    <r>
      <rPr>
        <sz val="12"/>
        <color theme="1"/>
        <rFont val="Arial Narrow"/>
        <family val="2"/>
      </rPr>
      <t xml:space="preserve"> </t>
    </r>
    <r>
      <rPr>
        <b/>
        <sz val="12"/>
        <color theme="1"/>
        <rFont val="Arial Narrow"/>
        <family val="2"/>
      </rPr>
      <t xml:space="preserve">Répartition des ménages par région, milieu de résidence et selon le type d’habitat du logement (%) </t>
    </r>
  </si>
  <si>
    <t>Villa (2)</t>
  </si>
  <si>
    <t>Immeuble a appartement (3)</t>
  </si>
  <si>
    <t>Electrification EDM</t>
  </si>
  <si>
    <t>Electricté rurale (AMADER, Agence des Energies Renouvelables, ESMAP, Yelencoura)</t>
  </si>
  <si>
    <t>Groupe electrogène</t>
  </si>
  <si>
    <t>Panneau Solaire</t>
  </si>
  <si>
    <t>Lampe à huile</t>
  </si>
  <si>
    <r>
      <t>Tableau 4.3:</t>
    </r>
    <r>
      <rPr>
        <sz val="12"/>
        <color theme="1"/>
        <rFont val="Arial Narrow"/>
        <family val="2"/>
      </rPr>
      <t xml:space="preserve"> </t>
    </r>
    <r>
      <rPr>
        <b/>
        <sz val="12"/>
        <color theme="1"/>
        <rFont val="Arial Narrow"/>
        <family val="2"/>
      </rPr>
      <t>Répartition des ménages selon l'accès à l'électricité (%)</t>
    </r>
  </si>
  <si>
    <r>
      <t>Tableau 4.4:</t>
    </r>
    <r>
      <rPr>
        <sz val="12"/>
        <color theme="1"/>
        <rFont val="Arial Narrow"/>
        <family val="2"/>
      </rPr>
      <t xml:space="preserve"> </t>
    </r>
    <r>
      <rPr>
        <b/>
        <sz val="12"/>
        <color theme="1"/>
        <rFont val="Arial Narrow"/>
        <family val="2"/>
      </rPr>
      <t xml:space="preserve">Proportion des ménages disposant de l'électricité selon la région et le milieu (%) </t>
    </r>
  </si>
  <si>
    <r>
      <t>Tableau 4.5:</t>
    </r>
    <r>
      <rPr>
        <sz val="12"/>
        <color theme="1"/>
        <rFont val="Arial Narrow"/>
        <family val="2"/>
      </rPr>
      <t xml:space="preserve"> </t>
    </r>
    <r>
      <rPr>
        <b/>
        <sz val="12"/>
        <color theme="1"/>
        <rFont val="Arial Narrow"/>
        <family val="2"/>
      </rPr>
      <t>Répartition des ménages selon l'accès à l'eau potable (%) [pendant la période normale]</t>
    </r>
  </si>
  <si>
    <r>
      <t>Tableau 4.6:</t>
    </r>
    <r>
      <rPr>
        <sz val="12"/>
        <color theme="1"/>
        <rFont val="Arial Narrow"/>
        <family val="2"/>
      </rPr>
      <t xml:space="preserve"> </t>
    </r>
    <r>
      <rPr>
        <b/>
        <sz val="12"/>
        <color theme="1"/>
        <rFont val="Arial Narrow"/>
        <family val="2"/>
      </rPr>
      <t>Répartition des ménages selon l'accès à l'eau potable (%) [pendant la période sèche]</t>
    </r>
  </si>
  <si>
    <r>
      <t>Tableau 4.7:</t>
    </r>
    <r>
      <rPr>
        <sz val="12"/>
        <color theme="1"/>
        <rFont val="Arial Narrow"/>
        <family val="2"/>
      </rPr>
      <t xml:space="preserve"> </t>
    </r>
    <r>
      <rPr>
        <b/>
        <sz val="12"/>
        <color theme="1"/>
        <rFont val="Arial Narrow"/>
        <family val="2"/>
      </rPr>
      <t xml:space="preserve">Répartition des ménages selon l'accès à l'eau potable </t>
    </r>
    <r>
      <rPr>
        <sz val="12"/>
        <color theme="1"/>
        <rFont val="Arial Narrow"/>
        <family val="2"/>
      </rPr>
      <t xml:space="preserve">(%) </t>
    </r>
  </si>
  <si>
    <r>
      <t>Tableau 4.8:</t>
    </r>
    <r>
      <rPr>
        <sz val="12"/>
        <color theme="1"/>
        <rFont val="Arial Narrow"/>
        <family val="2"/>
      </rPr>
      <t xml:space="preserve"> </t>
    </r>
    <r>
      <rPr>
        <b/>
        <sz val="12"/>
        <color theme="1"/>
        <rFont val="Arial Narrow"/>
        <family val="2"/>
      </rPr>
      <t>Répartition des ménages selon le type de toilettes utilisé (%)</t>
    </r>
  </si>
  <si>
    <t>Commun à plusieurs ménages avec chasse d'eau</t>
  </si>
  <si>
    <t>Latrine commune</t>
  </si>
  <si>
    <t>Tableau 4.9: Répartition des ménages par région et milieu selon le type de toilette utilisée (%)[3]</t>
  </si>
  <si>
    <r>
      <t>Tableau 4.10</t>
    </r>
    <r>
      <rPr>
        <sz val="12"/>
        <color theme="1"/>
        <rFont val="Arial Narrow"/>
        <family val="2"/>
      </rPr>
      <t>:</t>
    </r>
    <r>
      <rPr>
        <b/>
        <sz val="12"/>
        <color theme="1"/>
        <rFont val="Arial Narrow"/>
        <family val="2"/>
      </rPr>
      <t xml:space="preserve"> Répartition des ménages selon le mode d’évacuation des ordures ménagères (%)</t>
    </r>
  </si>
  <si>
    <t>Ramassage privé</t>
  </si>
  <si>
    <r>
      <t>Tableau 4.11</t>
    </r>
    <r>
      <rPr>
        <sz val="12"/>
        <color theme="1"/>
        <rFont val="Arial Narrow"/>
        <family val="2"/>
      </rPr>
      <t>:</t>
    </r>
    <r>
      <rPr>
        <b/>
        <sz val="12"/>
        <color theme="1"/>
        <rFont val="Arial Narrow"/>
        <family val="2"/>
      </rPr>
      <t xml:space="preserve"> Répartition des ménages selon le mode d'évacuation des eaux usées (%)</t>
    </r>
  </si>
  <si>
    <t>Puisard</t>
  </si>
  <si>
    <t>Réseau d'égout</t>
  </si>
  <si>
    <r>
      <t>Tableau 5.1:</t>
    </r>
    <r>
      <rPr>
        <sz val="12"/>
        <color theme="1"/>
        <rFont val="Arial Narrow"/>
        <family val="2"/>
      </rPr>
      <t xml:space="preserve"> </t>
    </r>
    <r>
      <rPr>
        <b/>
        <sz val="12"/>
        <color theme="1"/>
        <rFont val="Arial Narrow"/>
        <family val="2"/>
      </rPr>
      <t>Proportion des ménages ayant eu des difficultés pour se nourrir par région et le milieu (%)</t>
    </r>
  </si>
  <si>
    <r>
      <t>Tableau 5.2:</t>
    </r>
    <r>
      <rPr>
        <sz val="12"/>
        <color theme="1"/>
        <rFont val="Arial Narrow"/>
        <family val="2"/>
      </rPr>
      <t xml:space="preserve"> </t>
    </r>
    <r>
      <rPr>
        <b/>
        <sz val="12"/>
        <color theme="1"/>
        <rFont val="Arial Narrow"/>
        <family val="2"/>
      </rPr>
      <t>Principales stratégies adoptées pour gérer l'insécurité alimentaire dans les ménages, par milieu de résidence (%)</t>
    </r>
  </si>
  <si>
    <t>4- Logement et  Possesion de Biens</t>
  </si>
  <si>
    <t>5- Securité alimentaire</t>
  </si>
  <si>
    <t>6- Dépenses de consommation</t>
  </si>
  <si>
    <t>Tableau 6.1 : Dépenses trimestrielles des ménages selon le milieu (FCFA)</t>
  </si>
  <si>
    <t>Dépenses</t>
  </si>
  <si>
    <t>Tableau 6.2 : Répartition des dépenses par région et milieu selon le mode d’acquisition (%)</t>
  </si>
  <si>
    <r>
      <t>Tableau 6.3 :</t>
    </r>
    <r>
      <rPr>
        <sz val="12"/>
        <color theme="1"/>
        <rFont val="Arial Narrow"/>
        <family val="2"/>
      </rPr>
      <t xml:space="preserve"> </t>
    </r>
    <r>
      <rPr>
        <b/>
        <sz val="12"/>
        <color theme="1"/>
        <rFont val="Arial Narrow"/>
        <family val="2"/>
      </rPr>
      <t xml:space="preserve">Structure de la consommation des ménages par mode d’acquisition selon le milieu (%) </t>
    </r>
  </si>
  <si>
    <r>
      <t>Tableau 6.4 :</t>
    </r>
    <r>
      <rPr>
        <sz val="12"/>
        <color theme="1"/>
        <rFont val="Arial Narrow"/>
        <family val="2"/>
      </rPr>
      <t xml:space="preserve"> </t>
    </r>
    <r>
      <rPr>
        <b/>
        <sz val="12"/>
        <color theme="1"/>
        <rFont val="Arial Narrow"/>
        <family val="2"/>
      </rPr>
      <t xml:space="preserve">Part des fonctions de consommation selon le milieu de résidence </t>
    </r>
  </si>
  <si>
    <t>(FCFA)</t>
  </si>
  <si>
    <t>Montant trimestriel (FCFA)</t>
  </si>
  <si>
    <r>
      <t>Tableau 6.5 :</t>
    </r>
    <r>
      <rPr>
        <sz val="12"/>
        <color theme="1"/>
        <rFont val="Arial Narrow"/>
        <family val="2"/>
      </rPr>
      <t xml:space="preserve"> </t>
    </r>
    <r>
      <rPr>
        <b/>
        <sz val="12"/>
        <color theme="1"/>
        <rFont val="Arial Narrow"/>
        <family val="2"/>
      </rPr>
      <t>Dépenses trimestrielles par région et selon le poste (FCFA)</t>
    </r>
  </si>
  <si>
    <t>Etat matrimonial</t>
  </si>
  <si>
    <t>Effectif</t>
  </si>
  <si>
    <t>Célibataire (jamais marié(e))</t>
  </si>
  <si>
    <t>Tableau 1.1:Répartition de la population malienne de 12 ans et plus par  milieu et Sexe selon le statut matrimonial (%)</t>
  </si>
  <si>
    <t>Taoudenni</t>
  </si>
  <si>
    <t>Ménaka</t>
  </si>
  <si>
    <t>Nioro</t>
  </si>
  <si>
    <t>Kita</t>
  </si>
  <si>
    <t>Dioila</t>
  </si>
  <si>
    <t> Nara</t>
  </si>
  <si>
    <t>Bougouni</t>
  </si>
  <si>
    <t>Koutiala</t>
  </si>
  <si>
    <t>San</t>
  </si>
  <si>
    <t>Douentza</t>
  </si>
  <si>
    <t>Bandiagara</t>
  </si>
  <si>
    <t>Nara</t>
  </si>
  <si>
    <t>Tableau 1.2: Répartition de la population malienne de 12 ans et plus par région selon le statut matrimonial (%)</t>
  </si>
  <si>
    <t>Couples avec enfant</t>
  </si>
  <si>
    <t>Couples sans enfant</t>
  </si>
  <si>
    <t>Typologie</t>
  </si>
  <si>
    <t xml:space="preserve">Tableau 1.5: Répartition des chefs de ménage par région, milieu et sexe selon le niveau d’étude atteint (%) </t>
  </si>
  <si>
    <t>Aucun niveau</t>
  </si>
  <si>
    <t>Fondamental1</t>
  </si>
  <si>
    <t>Ens.</t>
  </si>
  <si>
    <r>
      <t>Tableau 2.1:</t>
    </r>
    <r>
      <rPr>
        <sz val="12"/>
        <color theme="1"/>
        <rFont val="Arial Narrow"/>
        <family val="2"/>
      </rPr>
      <t xml:space="preserve"> </t>
    </r>
    <r>
      <rPr>
        <b/>
        <sz val="12"/>
        <color theme="1"/>
        <rFont val="Arial Narrow"/>
        <family val="2"/>
      </rPr>
      <t>Taux (%) d’alphabétisation des 15 ans ou plus par région et par milieu de résidence selon le sexe</t>
    </r>
  </si>
  <si>
    <t>Préférence pour un apprentissage, un travail ou un emploi</t>
  </si>
  <si>
    <t>Manque de moyens financiers</t>
  </si>
  <si>
    <t>Grossesse</t>
  </si>
  <si>
    <t>Réfus/Désintéressement des parents</t>
  </si>
  <si>
    <t>C'est une fille</t>
  </si>
  <si>
    <t>C'est un garçon</t>
  </si>
  <si>
    <t>Frais de scolarité élevés</t>
  </si>
  <si>
    <t>Etudes non adaptées</t>
  </si>
  <si>
    <t>Autre (préciser)</t>
  </si>
  <si>
    <t xml:space="preserve">     'Bamako urbain</t>
  </si>
  <si>
    <t>Tableau 2.5: Répartition de la population par milieu, sexe selon la raison de non-fréquentation scolaire au second cycle de l’enseignement fondamental (%)</t>
  </si>
  <si>
    <r>
      <t>Tableau 2.6:</t>
    </r>
    <r>
      <rPr>
        <sz val="12"/>
        <color theme="1"/>
        <rFont val="Arial Narrow"/>
        <family val="2"/>
      </rPr>
      <t xml:space="preserve"> </t>
    </r>
    <r>
      <rPr>
        <b/>
        <sz val="12"/>
        <color theme="1"/>
        <rFont val="Arial Narrow"/>
        <family val="2"/>
      </rPr>
      <t>Taux de redoublement dans les différents cycles de l’enseignement fondamental par région, milieu et selon le sexe (%)</t>
    </r>
  </si>
  <si>
    <r>
      <t>Tableau 2.7:</t>
    </r>
    <r>
      <rPr>
        <sz val="12"/>
        <color theme="1"/>
        <rFont val="Arial Narrow"/>
        <family val="2"/>
      </rPr>
      <t xml:space="preserve"> </t>
    </r>
    <r>
      <rPr>
        <b/>
        <sz val="12"/>
        <color theme="1"/>
        <rFont val="Arial Narrow"/>
        <family val="2"/>
      </rPr>
      <t>Taux (%) d’alphabétisation des 15 à 24 ans par région et par milieu de résidence selon le sexe</t>
    </r>
  </si>
  <si>
    <t>Paludisme</t>
  </si>
  <si>
    <t>Douleurs dans le dos/membre/articulations</t>
  </si>
  <si>
    <t xml:space="preserve"> Problème d'oreille/nez/gorge</t>
  </si>
  <si>
    <t xml:space="preserve"> Problème d'oeil</t>
  </si>
  <si>
    <t xml:space="preserve"> Problème dentaire</t>
  </si>
  <si>
    <t>Blessure/fracture/entorse</t>
  </si>
  <si>
    <t xml:space="preserve"> Maux de tête/cephalées</t>
  </si>
  <si>
    <t>Ulcère/estomac /Gastrite</t>
  </si>
  <si>
    <t>Taux de couverture d'assurance maladie (%)</t>
  </si>
  <si>
    <t>Niveau d'instruction</t>
  </si>
  <si>
    <t>Tableau 3.3: Taux de couverture d'assurance maladie (%) par région, milieu ,sexe et niveau d'instruction</t>
  </si>
  <si>
    <t>Tous les jours</t>
  </si>
  <si>
    <t>Moins d’une fois par jour</t>
  </si>
  <si>
    <t>Pas du tout</t>
  </si>
  <si>
    <t>Ne sait pas</t>
  </si>
  <si>
    <t>Tableau 3.4: Proportion des fumeurs actuels de tabac selon la région, le milieu, le sexe  et le niveau d’instruction</t>
  </si>
  <si>
    <t xml:space="preserve">      'Bamako urbain</t>
  </si>
  <si>
    <t>Source : EMOP-2024, passage 1 (janvier-mars)</t>
  </si>
  <si>
    <t xml:space="preserve">      'Bamako Urbain</t>
  </si>
  <si>
    <t>Robinet intérieur</t>
  </si>
  <si>
    <t>Robinet chez le voisin</t>
  </si>
  <si>
    <t>Robinet public/ Borne fontaine</t>
  </si>
  <si>
    <t>Service camion-citerne</t>
  </si>
  <si>
    <t>Puits à pompe/ Forage</t>
  </si>
  <si>
    <t>Puits protégé</t>
  </si>
  <si>
    <t>Puits non protégé</t>
  </si>
  <si>
    <t>Eau de pluie</t>
  </si>
  <si>
    <t>Autre source</t>
  </si>
  <si>
    <t xml:space="preserve">      'Bamako urbain </t>
  </si>
  <si>
    <t>95% Intervalle de confiance</t>
  </si>
  <si>
    <t>Coefficient de variation</t>
  </si>
  <si>
    <t>Tableau 1.4: Répartition des ménages par région selon la typologie des ménages (%)</t>
  </si>
  <si>
    <t>Caractéristiques sociodémographiques de la population et des chefs de ménage</t>
  </si>
  <si>
    <t>Marié(e) à un(e) seul(e) époux/épouse (Monogame)</t>
  </si>
  <si>
    <t>Polygame 2</t>
  </si>
  <si>
    <t>Polygame 3</t>
  </si>
  <si>
    <t>Polygame 4</t>
  </si>
  <si>
    <t>Polygame 5 et plus</t>
  </si>
  <si>
    <t>Divorcé(e)/séparée</t>
  </si>
  <si>
    <t>Séparé (e)</t>
  </si>
  <si>
    <t>Veuf (veuve)</t>
  </si>
  <si>
    <t>Union libre / Concubinage</t>
  </si>
  <si>
    <t>Source : EMOP-2025, passage 1 (janvier-mars)</t>
  </si>
  <si>
    <t>Célibataire</t>
  </si>
  <si>
    <t>Monogame</t>
  </si>
  <si>
    <t xml:space="preserve"> Polygame 2</t>
  </si>
  <si>
    <t xml:space="preserve"> Polygame 3</t>
  </si>
  <si>
    <t xml:space="preserve"> Polygame 4</t>
  </si>
  <si>
    <t xml:space="preserve"> Polygame 5 et plus</t>
  </si>
  <si>
    <t>6Divorcé (e)</t>
  </si>
  <si>
    <t>7Séparé (e)</t>
  </si>
  <si>
    <t>Tableau 1.3: Répartition des ménages par milieu et sexe du chef de ménage selon la typologie des ménages (%)</t>
  </si>
  <si>
    <t>Divorcé (e)</t>
  </si>
  <si>
    <t>Source : EMOP-2025, passage 1 (Janvier-Mars)</t>
  </si>
  <si>
    <t>Source : EMOP-2025, passage 1 (avril-juin)</t>
  </si>
  <si>
    <t>Tente Touareg</t>
  </si>
  <si>
    <t xml:space="preserve"> Torche (piles)</t>
  </si>
  <si>
    <t>Lampe électrique/Solaire/Pile</t>
  </si>
  <si>
    <t>Torche électrique/Solaire</t>
  </si>
  <si>
    <t>Source : EMOP-2025, passage 1 (Janvier-mars)</t>
  </si>
  <si>
    <t>6. DEPENSES DE CONSOMMATION TRIMESTRIELLE DU PASSAGE 2</t>
  </si>
  <si>
    <t>Région/Milieu/        Sexe du CM</t>
  </si>
  <si>
    <t>Région/Milieu</t>
  </si>
  <si>
    <t>Région/Milieu/Sexe</t>
  </si>
  <si>
    <t xml:space="preserve"> Région/Milieu/ Sexe</t>
  </si>
  <si>
    <t>Région/Milieu/Sexe/Groupe d'âge/Niveau d'éducation</t>
  </si>
  <si>
    <t>Région/Milieu/Sexe/Niveau d'instruction</t>
  </si>
  <si>
    <t>Région/Milieu/Sexe/        Niveau d'instruction</t>
  </si>
  <si>
    <r>
      <rPr>
        <sz val="14"/>
        <color theme="1"/>
        <rFont val="Calibri"/>
        <family val="2"/>
      </rPr>
      <t>❶</t>
    </r>
    <r>
      <rPr>
        <sz val="14"/>
        <color theme="1"/>
        <rFont val="Calibri"/>
        <family val="2"/>
        <scheme val="minor"/>
      </rPr>
      <t xml:space="preserve">Les données des régions de Kidal, Ménaka, Nara, Douentza et Bandiagara ne représentent qu’une partie des grappes échantillonnées en raison d’un faible taux de couverture (moins de 50% à Kidal, Ménaka, Nara et moins de 60% à Douentza et Bandiagara) pour raison d’insécurité. Ainsi, les résultats doivent être interprétés avec prudence et ne sauraient être considérés comme représentatifs de l’ensemble de ces régions concernées et comparés aux éditions précédentes.
</t>
    </r>
    <r>
      <rPr>
        <sz val="14"/>
        <color theme="1"/>
        <rFont val="Calibri"/>
        <family val="2"/>
      </rPr>
      <t xml:space="preserve">❷ la région de </t>
    </r>
    <r>
      <rPr>
        <sz val="14"/>
        <color theme="1"/>
        <rFont val="Calibri"/>
        <family val="2"/>
        <scheme val="minor"/>
      </rPr>
      <t>Taoudenni ne figure pas sur les tableaux au niveau de la section éducation car les données n’étaient pas exhaustives.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</si>
</sst>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_-* #,##0.0_-;\-* #,##0.0_-;_-* &quot;-&quot;??_-;_-@_-"/>
    <numFmt numFmtId="166" formatCode="###0.0"/>
    <numFmt numFmtId="167" formatCode="_-* #,##0_-;\-* #,##0_-;_-* &quot;-&quot;??_-;_-@_-"/>
    <numFmt numFmtId="168" formatCode="_-* #,##0.0_-;\-* #,##0.0_-;_-* &quot;-&quot;_-;_-@_-"/>
    <numFmt numFmtId="169" formatCode="_-* #,##0.00_-;\-* #,##0.00_-;_-* &quot;-&quot;_-;_-@_-"/>
    <numFmt numFmtId="170" formatCode="0.000"/>
  </numFmts>
  <fonts count="47" x14ac:knownFonts="1">
    <font>
      <sz val="11"/>
      <color theme="1"/>
      <name val="Calibri"/>
      <family val="2"/>
      <scheme val="minor"/>
    </font>
    <font>
      <b/>
      <sz val="24"/>
      <color theme="1"/>
      <name val="Times New Roman"/>
      <family val="1"/>
    </font>
    <font>
      <b/>
      <sz val="28"/>
      <color theme="1"/>
      <name val="Times New Roman"/>
      <family val="1"/>
    </font>
    <font>
      <b/>
      <sz val="22"/>
      <color theme="1"/>
      <name val="Times New Roman"/>
      <family val="1"/>
    </font>
    <font>
      <b/>
      <sz val="26"/>
      <color theme="1"/>
      <name val="Times New Roman"/>
      <family val="1"/>
    </font>
    <font>
      <b/>
      <sz val="11"/>
      <color rgb="FF000000"/>
      <name val="Arial Narrow"/>
      <family val="2"/>
    </font>
    <font>
      <sz val="11"/>
      <color rgb="FF000000"/>
      <name val="Arial Narrow"/>
      <family val="2"/>
    </font>
    <font>
      <b/>
      <sz val="12"/>
      <color theme="1"/>
      <name val="Arial Narrow"/>
      <family val="2"/>
    </font>
    <font>
      <b/>
      <sz val="12"/>
      <color rgb="FF000000"/>
      <name val="Arial Narrow"/>
      <family val="2"/>
    </font>
    <font>
      <b/>
      <sz val="12"/>
      <color rgb="FF264A60"/>
      <name val="Arial Narrow"/>
      <family val="2"/>
    </font>
    <font>
      <sz val="12"/>
      <color rgb="FF000000"/>
      <name val="Arial Narrow"/>
      <family val="2"/>
    </font>
    <font>
      <b/>
      <i/>
      <sz val="12"/>
      <color rgb="FF000000"/>
      <name val="Arial Narrow"/>
      <family val="2"/>
    </font>
    <font>
      <b/>
      <i/>
      <sz val="12"/>
      <color theme="1"/>
      <name val="Arial Narrow"/>
      <family val="2"/>
    </font>
    <font>
      <sz val="12"/>
      <color theme="1"/>
      <name val="Arial Narrow"/>
      <family val="2"/>
    </font>
    <font>
      <i/>
      <sz val="12"/>
      <color rgb="FF000000"/>
      <name val="Arial Narrow"/>
      <family val="2"/>
    </font>
    <font>
      <u/>
      <sz val="11"/>
      <color theme="10"/>
      <name val="Calibri"/>
      <family val="2"/>
      <scheme val="minor"/>
    </font>
    <font>
      <b/>
      <sz val="11"/>
      <color theme="1"/>
      <name val="Arial Narrow"/>
      <family val="2"/>
    </font>
    <font>
      <sz val="10"/>
      <color rgb="FF000000"/>
      <name val="Arial Narrow"/>
      <family val="2"/>
    </font>
    <font>
      <b/>
      <sz val="10"/>
      <color rgb="FF000000"/>
      <name val="Arial Narrow"/>
      <family val="2"/>
    </font>
    <font>
      <i/>
      <sz val="11"/>
      <color rgb="FF000000"/>
      <name val="Arial Narrow"/>
      <family val="2"/>
    </font>
    <font>
      <b/>
      <i/>
      <sz val="11"/>
      <color rgb="FF000000"/>
      <name val="Arial Narrow"/>
      <family val="2"/>
    </font>
    <font>
      <b/>
      <sz val="10.5"/>
      <color theme="1"/>
      <name val="Arial Narrow"/>
      <family val="2"/>
    </font>
    <font>
      <sz val="10.5"/>
      <color rgb="FF000000"/>
      <name val="Arial Narrow"/>
      <family val="2"/>
    </font>
    <font>
      <i/>
      <sz val="10.5"/>
      <color rgb="FF000000"/>
      <name val="Arial Narrow"/>
      <family val="2"/>
    </font>
    <font>
      <b/>
      <sz val="10.5"/>
      <color rgb="FF000000"/>
      <name val="Arial Narrow"/>
      <family val="2"/>
    </font>
    <font>
      <b/>
      <sz val="8"/>
      <color theme="1"/>
      <name val="Arial Narrow"/>
      <family val="2"/>
    </font>
    <font>
      <sz val="8"/>
      <color theme="1"/>
      <name val="Arial Narrow"/>
      <family val="2"/>
    </font>
    <font>
      <sz val="10"/>
      <color theme="1"/>
      <name val="Arial Narrow"/>
      <family val="2"/>
    </font>
    <font>
      <b/>
      <sz val="24"/>
      <color theme="1"/>
      <name val="Arial Narrow"/>
      <family val="2"/>
    </font>
    <font>
      <sz val="14"/>
      <color rgb="FF000000"/>
      <name val="Arial Narrow"/>
      <family val="2"/>
    </font>
    <font>
      <b/>
      <sz val="14"/>
      <color rgb="FF000000"/>
      <name val="Arial Narrow"/>
      <family val="2"/>
    </font>
    <font>
      <sz val="10"/>
      <name val="Arial"/>
      <family val="2"/>
    </font>
    <font>
      <b/>
      <sz val="10"/>
      <name val="Tahoma"/>
      <family val="2"/>
    </font>
    <font>
      <sz val="10"/>
      <color theme="1"/>
      <name val="Tahoma"/>
      <family val="2"/>
    </font>
    <font>
      <b/>
      <sz val="12"/>
      <name val="Tahoma"/>
      <family val="2"/>
    </font>
    <font>
      <b/>
      <sz val="10"/>
      <color theme="1"/>
      <name val="Tahoma"/>
      <family val="2"/>
    </font>
    <font>
      <sz val="11"/>
      <color theme="1"/>
      <name val="Calibri"/>
      <family val="2"/>
      <scheme val="minor"/>
    </font>
    <font>
      <b/>
      <sz val="11"/>
      <color theme="1"/>
      <name val="Calibri"/>
      <family val="2"/>
      <scheme val="minor"/>
    </font>
    <font>
      <sz val="9"/>
      <color indexed="62"/>
      <name val="Arial"/>
      <family val="2"/>
    </font>
    <font>
      <b/>
      <sz val="14"/>
      <color theme="1"/>
      <name val="Arial Narrow"/>
      <family val="2"/>
    </font>
    <font>
      <sz val="11"/>
      <name val="Calibri"/>
      <family val="2"/>
      <scheme val="minor"/>
    </font>
    <font>
      <sz val="11"/>
      <color theme="1"/>
      <name val="Arial Narrow"/>
      <family val="2"/>
    </font>
    <font>
      <i/>
      <sz val="11"/>
      <color theme="1"/>
      <name val="Calibri"/>
      <family val="2"/>
      <scheme val="minor"/>
    </font>
    <font>
      <sz val="10"/>
      <name val="Arial"/>
      <family val="2"/>
    </font>
    <font>
      <sz val="14"/>
      <color theme="1"/>
      <name val="Calibri"/>
      <family val="2"/>
      <scheme val="minor"/>
    </font>
    <font>
      <sz val="14"/>
      <color theme="1"/>
      <name val="Calibri"/>
      <family val="2"/>
    </font>
    <font>
      <b/>
      <sz val="18"/>
      <color theme="1"/>
      <name val="Arial Narrow"/>
      <family val="2"/>
    </font>
  </fonts>
  <fills count="19">
    <fill>
      <patternFill patternType="none"/>
    </fill>
    <fill>
      <patternFill patternType="gray125"/>
    </fill>
    <fill>
      <patternFill patternType="solid">
        <fgColor rgb="FF969696"/>
        <bgColor indexed="64"/>
      </patternFill>
    </fill>
    <fill>
      <patternFill patternType="solid">
        <fgColor rgb="FF808080"/>
        <bgColor indexed="64"/>
      </patternFill>
    </fill>
    <fill>
      <patternFill patternType="solid">
        <fgColor rgb="FFBFBFBF"/>
        <bgColor indexed="64"/>
      </patternFill>
    </fill>
    <fill>
      <patternFill patternType="solid">
        <fgColor rgb="FFD9D9D9"/>
        <bgColor indexed="64"/>
      </patternFill>
    </fill>
    <fill>
      <patternFill patternType="solid">
        <fgColor rgb="FFA6A6A6"/>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s>
  <cellStyleXfs count="8">
    <xf numFmtId="0" fontId="0" fillId="0" borderId="0"/>
    <xf numFmtId="0" fontId="15" fillId="0" borderId="0" applyNumberFormat="0" applyFill="0" applyBorder="0" applyAlignment="0" applyProtection="0"/>
    <xf numFmtId="0" fontId="31" fillId="0" borderId="0"/>
    <xf numFmtId="43" fontId="36" fillId="0" borderId="0" applyFont="0" applyFill="0" applyBorder="0" applyAlignment="0" applyProtection="0"/>
    <xf numFmtId="41" fontId="36" fillId="0" borderId="0" applyFont="0" applyFill="0" applyBorder="0" applyAlignment="0" applyProtection="0"/>
    <xf numFmtId="0" fontId="31" fillId="0" borderId="0"/>
    <xf numFmtId="0" fontId="31" fillId="0" borderId="0"/>
    <xf numFmtId="0" fontId="43" fillId="0" borderId="0"/>
  </cellStyleXfs>
  <cellXfs count="288">
    <xf numFmtId="0" fontId="0" fillId="0" borderId="0" xfId="0"/>
    <xf numFmtId="0" fontId="6" fillId="0" borderId="6" xfId="0" applyFont="1" applyBorder="1" applyAlignment="1">
      <alignment vertical="center"/>
    </xf>
    <xf numFmtId="0" fontId="5" fillId="0" borderId="6" xfId="0" applyFont="1" applyBorder="1" applyAlignment="1">
      <alignment vertical="center"/>
    </xf>
    <xf numFmtId="0" fontId="7" fillId="0" borderId="0" xfId="0" applyFont="1" applyAlignment="1">
      <alignment horizontal="center" vertical="center"/>
    </xf>
    <xf numFmtId="0" fontId="10" fillId="0" borderId="6"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horizontal="center" vertical="center" wrapText="1"/>
    </xf>
    <xf numFmtId="0" fontId="12" fillId="0" borderId="0" xfId="0" applyFont="1" applyAlignment="1">
      <alignment horizontal="center" vertical="center"/>
    </xf>
    <xf numFmtId="0" fontId="10" fillId="0" borderId="4" xfId="0" applyFont="1" applyBorder="1" applyAlignment="1">
      <alignment vertical="center"/>
    </xf>
    <xf numFmtId="0" fontId="7" fillId="0" borderId="0" xfId="0" applyFont="1" applyAlignment="1">
      <alignment vertical="center"/>
    </xf>
    <xf numFmtId="0" fontId="10" fillId="0" borderId="4" xfId="0" applyFont="1" applyBorder="1" applyAlignment="1">
      <alignment vertical="center" wrapText="1"/>
    </xf>
    <xf numFmtId="0" fontId="14" fillId="0" borderId="6" xfId="0" applyFont="1" applyBorder="1" applyAlignment="1">
      <alignment vertical="center"/>
    </xf>
    <xf numFmtId="0" fontId="10" fillId="0" borderId="6" xfId="0" applyFont="1" applyBorder="1" applyAlignment="1">
      <alignment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8" fillId="0" borderId="9" xfId="0" applyFont="1" applyBorder="1" applyAlignment="1">
      <alignment horizontal="justify" vertical="center"/>
    </xf>
    <xf numFmtId="0" fontId="10" fillId="0" borderId="6" xfId="0" applyFont="1" applyBorder="1" applyAlignment="1">
      <alignment horizontal="justify" vertical="center"/>
    </xf>
    <xf numFmtId="0" fontId="8" fillId="0" borderId="6" xfId="0" applyFont="1" applyBorder="1" applyAlignment="1">
      <alignment horizontal="justify" vertical="center"/>
    </xf>
    <xf numFmtId="0" fontId="16" fillId="0" borderId="7" xfId="0" applyFont="1" applyBorder="1" applyAlignment="1">
      <alignment horizontal="center" vertical="center" wrapText="1"/>
    </xf>
    <xf numFmtId="0" fontId="10" fillId="0" borderId="18" xfId="0" applyFont="1" applyBorder="1" applyAlignment="1">
      <alignment vertical="center"/>
    </xf>
    <xf numFmtId="0" fontId="13" fillId="0" borderId="0" xfId="0" applyFont="1" applyAlignment="1">
      <alignment vertical="center"/>
    </xf>
    <xf numFmtId="0" fontId="8" fillId="4" borderId="9" xfId="0" applyFont="1" applyFill="1" applyBorder="1" applyAlignment="1">
      <alignment horizontal="center" vertical="center"/>
    </xf>
    <xf numFmtId="0" fontId="13" fillId="0" borderId="0" xfId="0" applyFont="1" applyAlignment="1">
      <alignment horizontal="justify" vertical="center"/>
    </xf>
    <xf numFmtId="0" fontId="19" fillId="0" borderId="6" xfId="0" applyFont="1" applyBorder="1" applyAlignment="1">
      <alignment vertical="center"/>
    </xf>
    <xf numFmtId="0" fontId="7" fillId="0" borderId="0" xfId="0" applyFont="1" applyAlignment="1">
      <alignment horizontal="left" vertical="center" indent="10"/>
    </xf>
    <xf numFmtId="0" fontId="12" fillId="0" borderId="0" xfId="0" applyFont="1" applyAlignment="1">
      <alignment horizontal="justify" vertical="center"/>
    </xf>
    <xf numFmtId="0" fontId="12"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7" fillId="0" borderId="4" xfId="0" applyFont="1" applyBorder="1" applyAlignment="1">
      <alignment vertical="center"/>
    </xf>
    <xf numFmtId="0" fontId="7" fillId="0" borderId="7" xfId="0" applyFont="1" applyBorder="1" applyAlignment="1">
      <alignment horizontal="center" vertical="center" wrapText="1"/>
    </xf>
    <xf numFmtId="0" fontId="15" fillId="0" borderId="0" xfId="1" applyAlignment="1">
      <alignment vertical="center"/>
    </xf>
    <xf numFmtId="0" fontId="27" fillId="0" borderId="0" xfId="0" applyFont="1" applyAlignment="1">
      <alignment vertical="center"/>
    </xf>
    <xf numFmtId="0" fontId="9" fillId="0" borderId="7"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3" fontId="29" fillId="0" borderId="9" xfId="0" applyNumberFormat="1" applyFont="1" applyBorder="1" applyAlignment="1">
      <alignment horizontal="center" vertical="center"/>
    </xf>
    <xf numFmtId="0" fontId="29" fillId="6" borderId="9" xfId="0" applyFont="1" applyFill="1" applyBorder="1" applyAlignment="1">
      <alignment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6" xfId="0" applyFont="1" applyFill="1" applyBorder="1" applyAlignment="1">
      <alignment vertical="center"/>
    </xf>
    <xf numFmtId="0" fontId="8" fillId="0" borderId="16" xfId="0" applyFont="1" applyBorder="1" applyAlignment="1">
      <alignment horizontal="center" vertical="center"/>
    </xf>
    <xf numFmtId="0" fontId="18" fillId="0" borderId="7" xfId="0" applyFont="1" applyBorder="1" applyAlignment="1">
      <alignment horizontal="center" vertical="center" wrapText="1"/>
    </xf>
    <xf numFmtId="0" fontId="17" fillId="0" borderId="6" xfId="0" applyFont="1" applyBorder="1" applyAlignment="1">
      <alignment vertical="center" wrapText="1"/>
    </xf>
    <xf numFmtId="0" fontId="17" fillId="0" borderId="22" xfId="0" applyFont="1" applyBorder="1" applyAlignment="1">
      <alignment vertical="center" wrapText="1"/>
    </xf>
    <xf numFmtId="0" fontId="18" fillId="0" borderId="22" xfId="0" applyFont="1" applyBorder="1" applyAlignment="1">
      <alignment vertical="center" wrapText="1"/>
    </xf>
    <xf numFmtId="0" fontId="33" fillId="0" borderId="0" xfId="0" applyFont="1"/>
    <xf numFmtId="0" fontId="32" fillId="0" borderId="0" xfId="2" applyFont="1"/>
    <xf numFmtId="0" fontId="33" fillId="0" borderId="0" xfId="0" applyFont="1" applyAlignment="1">
      <alignment wrapText="1"/>
    </xf>
    <xf numFmtId="0" fontId="35" fillId="0" borderId="0" xfId="0" applyFont="1" applyAlignment="1">
      <alignment horizontal="center"/>
    </xf>
    <xf numFmtId="0" fontId="34" fillId="0" borderId="0" xfId="2" applyFont="1" applyAlignment="1">
      <alignment horizontal="center" wrapText="1"/>
    </xf>
    <xf numFmtId="164" fontId="6" fillId="0" borderId="9" xfId="0" applyNumberFormat="1" applyFont="1" applyBorder="1" applyAlignment="1">
      <alignment horizontal="center" vertical="center"/>
    </xf>
    <xf numFmtId="164" fontId="19" fillId="0" borderId="9" xfId="0" applyNumberFormat="1" applyFont="1" applyBorder="1" applyAlignment="1">
      <alignment horizontal="center" vertical="center"/>
    </xf>
    <xf numFmtId="164" fontId="20" fillId="0" borderId="9"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13" fillId="0" borderId="9" xfId="0" applyNumberFormat="1" applyFont="1" applyBorder="1" applyAlignment="1">
      <alignment horizontal="center" vertical="center"/>
    </xf>
    <xf numFmtId="164" fontId="7" fillId="0" borderId="9" xfId="0" applyNumberFormat="1" applyFont="1" applyBorder="1" applyAlignment="1">
      <alignment horizontal="center" vertical="center"/>
    </xf>
    <xf numFmtId="166" fontId="10" fillId="0" borderId="9" xfId="0" applyNumberFormat="1" applyFont="1" applyBorder="1" applyAlignment="1">
      <alignment horizontal="center" vertical="center"/>
    </xf>
    <xf numFmtId="166" fontId="8" fillId="0" borderId="9" xfId="0" applyNumberFormat="1" applyFont="1" applyBorder="1" applyAlignment="1">
      <alignment horizontal="center" vertical="center"/>
    </xf>
    <xf numFmtId="0" fontId="7" fillId="0" borderId="10" xfId="0" applyFont="1" applyBorder="1" applyAlignment="1">
      <alignment horizontal="center" vertical="center"/>
    </xf>
    <xf numFmtId="0" fontId="15" fillId="0" borderId="10" xfId="1" applyBorder="1" applyAlignment="1">
      <alignment horizontal="center" vertical="center"/>
    </xf>
    <xf numFmtId="166" fontId="10" fillId="0" borderId="7" xfId="0" applyNumberFormat="1" applyFont="1" applyBorder="1" applyAlignment="1">
      <alignment horizontal="center" vertical="center"/>
    </xf>
    <xf numFmtId="166" fontId="8" fillId="0" borderId="7" xfId="0" applyNumberFormat="1" applyFont="1" applyBorder="1" applyAlignment="1">
      <alignment horizontal="center" vertical="center"/>
    </xf>
    <xf numFmtId="0" fontId="8" fillId="0" borderId="4" xfId="0" applyFont="1" applyBorder="1" applyAlignment="1">
      <alignment horizontal="center" vertical="center" wrapText="1"/>
    </xf>
    <xf numFmtId="164" fontId="10" fillId="0" borderId="4"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wrapText="1"/>
    </xf>
    <xf numFmtId="0" fontId="11" fillId="0" borderId="0" xfId="0" applyFont="1" applyAlignment="1">
      <alignment vertical="center"/>
    </xf>
    <xf numFmtId="0" fontId="12" fillId="0" borderId="15" xfId="0" applyFont="1" applyBorder="1" applyAlignment="1">
      <alignment vertical="center"/>
    </xf>
    <xf numFmtId="0" fontId="7" fillId="0" borderId="0" xfId="0" applyFont="1" applyAlignment="1">
      <alignment horizontal="center" vertical="center" wrapText="1"/>
    </xf>
    <xf numFmtId="0" fontId="13" fillId="0" borderId="0" xfId="0" applyFont="1"/>
    <xf numFmtId="166" fontId="13" fillId="0" borderId="4" xfId="0" applyNumberFormat="1" applyFont="1" applyBorder="1" applyAlignment="1">
      <alignment horizontal="right" vertical="top"/>
    </xf>
    <xf numFmtId="0" fontId="13" fillId="0" borderId="4" xfId="0" applyFont="1" applyBorder="1" applyAlignment="1">
      <alignment horizontal="left" vertical="top" wrapText="1"/>
    </xf>
    <xf numFmtId="0" fontId="7" fillId="0" borderId="4" xfId="0" applyFont="1" applyBorder="1" applyAlignment="1">
      <alignment horizontal="left" vertical="top" wrapText="1"/>
    </xf>
    <xf numFmtId="166" fontId="7" fillId="0" borderId="4" xfId="0" applyNumberFormat="1" applyFont="1" applyBorder="1" applyAlignment="1">
      <alignment horizontal="right" vertical="top"/>
    </xf>
    <xf numFmtId="0" fontId="7" fillId="0" borderId="0" xfId="0" applyFont="1"/>
    <xf numFmtId="0" fontId="7" fillId="0" borderId="4" xfId="0" applyFont="1" applyBorder="1" applyAlignment="1">
      <alignment wrapText="1"/>
    </xf>
    <xf numFmtId="0" fontId="7" fillId="0" borderId="4" xfId="0" applyFont="1" applyBorder="1"/>
    <xf numFmtId="0" fontId="37" fillId="0" borderId="0" xfId="0" applyFont="1"/>
    <xf numFmtId="0" fontId="18" fillId="0" borderId="5" xfId="0" applyFont="1" applyBorder="1" applyAlignment="1">
      <alignment vertical="center" wrapText="1"/>
    </xf>
    <xf numFmtId="0" fontId="18" fillId="0" borderId="8" xfId="0" applyFont="1" applyBorder="1" applyAlignment="1">
      <alignment vertical="center" wrapText="1"/>
    </xf>
    <xf numFmtId="0" fontId="18" fillId="0" borderId="8"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vertical="center"/>
    </xf>
    <xf numFmtId="164" fontId="22" fillId="0" borderId="4" xfId="0" applyNumberFormat="1" applyFont="1" applyBorder="1" applyAlignment="1">
      <alignment horizontal="center" vertical="center"/>
    </xf>
    <xf numFmtId="0" fontId="23" fillId="0" borderId="4" xfId="0" applyFont="1" applyBorder="1" applyAlignment="1">
      <alignment vertical="center"/>
    </xf>
    <xf numFmtId="0" fontId="24" fillId="0" borderId="4" xfId="0" applyFont="1" applyBorder="1" applyAlignment="1">
      <alignment vertical="center"/>
    </xf>
    <xf numFmtId="164" fontId="24" fillId="0" borderId="4" xfId="0" applyNumberFormat="1" applyFont="1" applyBorder="1" applyAlignment="1">
      <alignment horizontal="center" vertical="center"/>
    </xf>
    <xf numFmtId="0" fontId="21" fillId="0" borderId="4" xfId="0" applyFont="1" applyBorder="1" applyAlignment="1">
      <alignment horizontal="center" vertical="center" wrapText="1"/>
    </xf>
    <xf numFmtId="0" fontId="14" fillId="0" borderId="4" xfId="0" applyFont="1" applyBorder="1" applyAlignment="1">
      <alignment vertical="center"/>
    </xf>
    <xf numFmtId="0" fontId="38" fillId="0" borderId="0" xfId="0" applyFont="1" applyAlignment="1">
      <alignment wrapText="1"/>
    </xf>
    <xf numFmtId="0" fontId="8" fillId="0" borderId="18" xfId="0" applyFont="1" applyBorder="1" applyAlignment="1">
      <alignment vertical="center" wrapText="1"/>
    </xf>
    <xf numFmtId="0" fontId="8" fillId="0" borderId="18" xfId="0" applyFont="1" applyBorder="1" applyAlignment="1">
      <alignment horizontal="center" vertical="center" wrapText="1"/>
    </xf>
    <xf numFmtId="0" fontId="14" fillId="0" borderId="18" xfId="0" applyFont="1" applyBorder="1" applyAlignment="1">
      <alignment vertical="center"/>
    </xf>
    <xf numFmtId="0" fontId="8" fillId="0" borderId="18" xfId="0" applyFont="1" applyBorder="1" applyAlignment="1">
      <alignment vertical="center"/>
    </xf>
    <xf numFmtId="0" fontId="18" fillId="0" borderId="4" xfId="0" applyFont="1" applyBorder="1" applyAlignment="1">
      <alignment vertical="center" wrapText="1"/>
    </xf>
    <xf numFmtId="167" fontId="17" fillId="0" borderId="9" xfId="3" applyNumberFormat="1" applyFont="1" applyBorder="1" applyAlignment="1">
      <alignment horizontal="center" vertical="center"/>
    </xf>
    <xf numFmtId="43" fontId="0" fillId="0" borderId="4" xfId="3" applyFont="1" applyBorder="1"/>
    <xf numFmtId="0" fontId="8" fillId="0" borderId="4" xfId="0" applyFont="1" applyBorder="1" applyAlignment="1">
      <alignment vertical="center" wrapText="1"/>
    </xf>
    <xf numFmtId="0" fontId="7" fillId="0" borderId="4" xfId="0" applyFont="1" applyBorder="1" applyAlignment="1">
      <alignment horizontal="left" wrapText="1"/>
    </xf>
    <xf numFmtId="0" fontId="40" fillId="0" borderId="7" xfId="1" applyFont="1" applyBorder="1" applyAlignment="1">
      <alignment horizontal="center" vertical="center" wrapText="1"/>
    </xf>
    <xf numFmtId="165" fontId="10" fillId="0" borderId="18" xfId="3" applyNumberFormat="1" applyFont="1" applyBorder="1" applyAlignment="1">
      <alignment horizontal="center" vertical="center"/>
    </xf>
    <xf numFmtId="165" fontId="8" fillId="0" borderId="18" xfId="3" applyNumberFormat="1" applyFont="1" applyBorder="1" applyAlignment="1">
      <alignment horizontal="center" vertical="center"/>
    </xf>
    <xf numFmtId="41" fontId="10" fillId="0" borderId="9" xfId="4" applyFont="1" applyBorder="1" applyAlignment="1">
      <alignment horizontal="center" vertical="center"/>
    </xf>
    <xf numFmtId="41" fontId="8" fillId="0" borderId="9" xfId="4" applyFont="1" applyBorder="1" applyAlignment="1">
      <alignment horizontal="center" vertical="center"/>
    </xf>
    <xf numFmtId="0" fontId="39" fillId="0" borderId="0" xfId="0" applyFont="1" applyAlignment="1">
      <alignment horizontal="center" vertical="center" wrapText="1"/>
    </xf>
    <xf numFmtId="3" fontId="34" fillId="0" borderId="0" xfId="2" applyNumberFormat="1" applyFont="1" applyAlignment="1">
      <alignment horizontal="left" vertical="top" wrapText="1"/>
    </xf>
    <xf numFmtId="3" fontId="32" fillId="0" borderId="0" xfId="2" applyNumberFormat="1" applyFont="1" applyAlignment="1">
      <alignment horizontal="left" vertical="top" wrapText="1"/>
    </xf>
    <xf numFmtId="3" fontId="32" fillId="0" borderId="0" xfId="2" applyNumberFormat="1" applyFont="1" applyAlignment="1">
      <alignment horizontal="left" wrapText="1"/>
    </xf>
    <xf numFmtId="0" fontId="10" fillId="0" borderId="23" xfId="0" applyFont="1" applyBorder="1" applyAlignment="1">
      <alignment horizontal="left" vertical="center"/>
    </xf>
    <xf numFmtId="0" fontId="8" fillId="0" borderId="23" xfId="0" applyFont="1" applyBorder="1" applyAlignment="1">
      <alignment horizontal="justify" vertical="center"/>
    </xf>
    <xf numFmtId="164" fontId="8" fillId="0" borderId="23" xfId="0" applyNumberFormat="1" applyFont="1" applyBorder="1" applyAlignment="1">
      <alignment horizontal="right" vertical="center"/>
    </xf>
    <xf numFmtId="164" fontId="10" fillId="0" borderId="23" xfId="0" applyNumberFormat="1" applyFont="1" applyBorder="1" applyAlignment="1">
      <alignment horizontal="right" vertical="center"/>
    </xf>
    <xf numFmtId="0" fontId="8" fillId="9" borderId="6" xfId="0" applyFont="1" applyFill="1" applyBorder="1" applyAlignment="1">
      <alignment vertical="center" wrapText="1"/>
    </xf>
    <xf numFmtId="0" fontId="10" fillId="4" borderId="6" xfId="0" applyFont="1" applyFill="1" applyBorder="1" applyAlignment="1">
      <alignment horizontal="center" vertical="center" textRotation="90" wrapText="1"/>
    </xf>
    <xf numFmtId="164" fontId="10" fillId="0" borderId="9" xfId="0" applyNumberFormat="1" applyFont="1" applyBorder="1"/>
    <xf numFmtId="0" fontId="7" fillId="0" borderId="0" xfId="0" applyFont="1" applyAlignment="1">
      <alignment horizontal="left" vertical="center" wrapText="1"/>
    </xf>
    <xf numFmtId="0" fontId="16" fillId="0" borderId="0" xfId="0" applyFont="1"/>
    <xf numFmtId="0" fontId="13" fillId="11" borderId="25" xfId="5" applyFont="1" applyFill="1" applyBorder="1" applyAlignment="1">
      <alignment wrapText="1"/>
    </xf>
    <xf numFmtId="0" fontId="13" fillId="10" borderId="24" xfId="5" applyFont="1" applyFill="1" applyBorder="1" applyAlignment="1">
      <alignment horizontal="left" vertical="top" wrapText="1"/>
    </xf>
    <xf numFmtId="166" fontId="13" fillId="10" borderId="25" xfId="5" applyNumberFormat="1" applyFont="1" applyFill="1" applyBorder="1" applyAlignment="1">
      <alignment horizontal="right" vertical="top"/>
    </xf>
    <xf numFmtId="0" fontId="7" fillId="10" borderId="24" xfId="5" applyFont="1" applyFill="1" applyBorder="1" applyAlignment="1">
      <alignment horizontal="left" vertical="top" wrapText="1"/>
    </xf>
    <xf numFmtId="166" fontId="7" fillId="10" borderId="25" xfId="5" applyNumberFormat="1" applyFont="1" applyFill="1" applyBorder="1" applyAlignment="1">
      <alignment horizontal="right" vertical="top"/>
    </xf>
    <xf numFmtId="164" fontId="10" fillId="0" borderId="9" xfId="0" applyNumberFormat="1" applyFont="1" applyBorder="1" applyAlignment="1">
      <alignment horizontal="right" vertical="center"/>
    </xf>
    <xf numFmtId="167" fontId="10" fillId="0" borderId="9" xfId="3" applyNumberFormat="1" applyFont="1" applyBorder="1" applyAlignment="1">
      <alignment horizontal="right" vertical="center"/>
    </xf>
    <xf numFmtId="164" fontId="8" fillId="0" borderId="9" xfId="0" applyNumberFormat="1" applyFont="1" applyBorder="1" applyAlignment="1">
      <alignment horizontal="right" vertical="center"/>
    </xf>
    <xf numFmtId="167" fontId="8" fillId="0" borderId="9" xfId="3" applyNumberFormat="1" applyFont="1" applyBorder="1" applyAlignment="1">
      <alignment horizontal="right" vertical="center"/>
    </xf>
    <xf numFmtId="167" fontId="10" fillId="0" borderId="4" xfId="3" applyNumberFormat="1" applyFont="1" applyBorder="1" applyAlignment="1">
      <alignment vertical="center"/>
    </xf>
    <xf numFmtId="167" fontId="8" fillId="0" borderId="4" xfId="3" applyNumberFormat="1" applyFont="1" applyBorder="1" applyAlignment="1">
      <alignment vertical="center"/>
    </xf>
    <xf numFmtId="165" fontId="10" fillId="0" borderId="7" xfId="3" applyNumberFormat="1" applyFont="1" applyBorder="1" applyAlignment="1">
      <alignment horizontal="right" vertical="center"/>
    </xf>
    <xf numFmtId="165" fontId="8" fillId="0" borderId="7" xfId="3" applyNumberFormat="1" applyFont="1" applyBorder="1" applyAlignment="1">
      <alignment horizontal="right" vertical="center"/>
    </xf>
    <xf numFmtId="164" fontId="10" fillId="0" borderId="9" xfId="0" applyNumberFormat="1" applyFont="1" applyBorder="1" applyAlignment="1">
      <alignment horizontal="right" vertical="center" indent="1"/>
    </xf>
    <xf numFmtId="167" fontId="10" fillId="0" borderId="9" xfId="3" applyNumberFormat="1" applyFont="1" applyBorder="1" applyAlignment="1">
      <alignment horizontal="right" vertical="center" indent="1"/>
    </xf>
    <xf numFmtId="164" fontId="5" fillId="0" borderId="9" xfId="0" applyNumberFormat="1" applyFont="1" applyBorder="1" applyAlignment="1">
      <alignment horizontal="center" vertical="center"/>
    </xf>
    <xf numFmtId="1" fontId="22" fillId="0" borderId="4" xfId="0" applyNumberFormat="1" applyFont="1" applyBorder="1" applyAlignment="1">
      <alignment horizontal="center" vertical="center"/>
    </xf>
    <xf numFmtId="0" fontId="16" fillId="0" borderId="7" xfId="0" applyFont="1" applyBorder="1" applyAlignment="1">
      <alignment horizontal="left" vertical="center" wrapText="1"/>
    </xf>
    <xf numFmtId="168" fontId="8" fillId="0" borderId="9" xfId="4" applyNumberFormat="1" applyFont="1" applyBorder="1" applyAlignment="1">
      <alignment horizontal="center" vertical="center"/>
    </xf>
    <xf numFmtId="165" fontId="0" fillId="0" borderId="4" xfId="3" applyNumberFormat="1" applyFont="1" applyBorder="1"/>
    <xf numFmtId="0" fontId="8" fillId="0" borderId="4" xfId="0" applyFont="1" applyBorder="1" applyAlignment="1">
      <alignment horizontal="left" vertical="center"/>
    </xf>
    <xf numFmtId="0" fontId="8" fillId="4" borderId="23" xfId="0" applyFont="1" applyFill="1" applyBorder="1" applyAlignment="1">
      <alignment horizontal="center" vertical="center"/>
    </xf>
    <xf numFmtId="0" fontId="41" fillId="0" borderId="4" xfId="0" applyFont="1" applyBorder="1"/>
    <xf numFmtId="164" fontId="41" fillId="0" borderId="4" xfId="0" applyNumberFormat="1" applyFont="1" applyBorder="1"/>
    <xf numFmtId="0" fontId="16" fillId="0" borderId="4" xfId="0" applyFont="1" applyBorder="1"/>
    <xf numFmtId="164" fontId="16" fillId="0" borderId="4" xfId="0" applyNumberFormat="1" applyFont="1" applyBorder="1"/>
    <xf numFmtId="0" fontId="16" fillId="8" borderId="4" xfId="0" applyFont="1" applyFill="1" applyBorder="1"/>
    <xf numFmtId="0" fontId="16" fillId="8" borderId="4" xfId="0" applyFont="1" applyFill="1" applyBorder="1" applyAlignment="1">
      <alignment horizontal="center"/>
    </xf>
    <xf numFmtId="0" fontId="7" fillId="0" borderId="0" xfId="0" applyFont="1" applyAlignment="1">
      <alignment horizontal="left" vertical="center"/>
    </xf>
    <xf numFmtId="164" fontId="0" fillId="0" borderId="0" xfId="0" applyNumberFormat="1"/>
    <xf numFmtId="164" fontId="37" fillId="0" borderId="0" xfId="0" applyNumberFormat="1" applyFont="1"/>
    <xf numFmtId="164" fontId="14" fillId="0" borderId="9" xfId="0" applyNumberFormat="1" applyFont="1" applyBorder="1" applyAlignment="1">
      <alignment horizontal="center" vertical="center"/>
    </xf>
    <xf numFmtId="0" fontId="42" fillId="0" borderId="0" xfId="0" applyFont="1"/>
    <xf numFmtId="169" fontId="10" fillId="0" borderId="9" xfId="4" applyNumberFormat="1" applyFont="1" applyBorder="1" applyAlignment="1">
      <alignment horizontal="center" vertical="center"/>
    </xf>
    <xf numFmtId="169" fontId="8" fillId="0" borderId="9" xfId="4" applyNumberFormat="1" applyFont="1" applyBorder="1" applyAlignment="1">
      <alignment horizontal="center" vertical="center"/>
    </xf>
    <xf numFmtId="170" fontId="41" fillId="0" borderId="4" xfId="0" applyNumberFormat="1" applyFont="1" applyBorder="1"/>
    <xf numFmtId="170" fontId="16" fillId="0" borderId="4" xfId="0" applyNumberFormat="1" applyFont="1" applyBorder="1"/>
    <xf numFmtId="0" fontId="16" fillId="0" borderId="4" xfId="0" applyFont="1" applyBorder="1" applyAlignment="1">
      <alignment horizontal="center"/>
    </xf>
    <xf numFmtId="0" fontId="8" fillId="2" borderId="0" xfId="0" applyFont="1" applyFill="1" applyAlignment="1">
      <alignment horizontal="center" vertical="center"/>
    </xf>
    <xf numFmtId="0" fontId="7" fillId="7" borderId="4" xfId="0" applyFont="1" applyFill="1" applyBorder="1" applyAlignment="1">
      <alignment horizontal="center" wrapText="1"/>
    </xf>
    <xf numFmtId="0" fontId="10" fillId="0" borderId="23" xfId="0" applyFont="1" applyBorder="1" applyAlignment="1">
      <alignment horizontal="justify" vertical="center"/>
    </xf>
    <xf numFmtId="0" fontId="31" fillId="0" borderId="0" xfId="6"/>
    <xf numFmtId="0" fontId="43" fillId="0" borderId="0" xfId="7"/>
    <xf numFmtId="164" fontId="8" fillId="0" borderId="9" xfId="0" applyNumberFormat="1" applyFont="1" applyBorder="1"/>
    <xf numFmtId="166" fontId="10" fillId="0" borderId="7" xfId="0" applyNumberFormat="1" applyFont="1" applyBorder="1" applyAlignment="1">
      <alignment horizontal="right" vertical="center" indent="1"/>
    </xf>
    <xf numFmtId="0" fontId="12" fillId="0" borderId="0" xfId="0" applyFont="1" applyAlignment="1">
      <alignment horizontal="left" vertical="center"/>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44" fillId="18" borderId="0" xfId="0" applyFont="1" applyFill="1" applyAlignment="1">
      <alignment horizontal="left" vertical="center" wrapText="1"/>
    </xf>
    <xf numFmtId="0" fontId="44" fillId="18" borderId="0" xfId="0" applyFont="1" applyFill="1" applyAlignment="1">
      <alignment horizontal="left" vertical="center"/>
    </xf>
    <xf numFmtId="0" fontId="32" fillId="0" borderId="0" xfId="2" applyFont="1" applyAlignment="1">
      <alignment horizontal="left"/>
    </xf>
    <xf numFmtId="0" fontId="1" fillId="17" borderId="0" xfId="0" applyFont="1" applyFill="1" applyAlignment="1">
      <alignment horizontal="center" vertical="top" wrapText="1"/>
    </xf>
    <xf numFmtId="0" fontId="39" fillId="0" borderId="26" xfId="0" applyFont="1" applyBorder="1" applyAlignment="1">
      <alignment horizontal="center" vertical="center" wrapText="1"/>
    </xf>
    <xf numFmtId="0" fontId="8" fillId="4" borderId="23" xfId="0" applyFont="1" applyFill="1" applyBorder="1" applyAlignment="1">
      <alignment vertical="center"/>
    </xf>
    <xf numFmtId="0" fontId="8" fillId="4" borderId="23" xfId="0" applyFont="1" applyFill="1" applyBorder="1" applyAlignment="1">
      <alignment horizontal="center" vertical="center"/>
    </xf>
    <xf numFmtId="0" fontId="10" fillId="4" borderId="5" xfId="0" applyFont="1" applyFill="1" applyBorder="1" applyAlignment="1">
      <alignment vertical="center" wrapText="1"/>
    </xf>
    <xf numFmtId="0" fontId="10" fillId="4" borderId="6" xfId="0" applyFont="1" applyFill="1" applyBorder="1" applyAlignment="1">
      <alignment vertical="center" wrapText="1"/>
    </xf>
    <xf numFmtId="0" fontId="10" fillId="4" borderId="1"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7" xfId="0" applyFont="1" applyFill="1" applyBorder="1" applyAlignment="1">
      <alignment horizontal="center" vertical="center"/>
    </xf>
    <xf numFmtId="0" fontId="39" fillId="0" borderId="10" xfId="0" applyFont="1" applyBorder="1" applyAlignment="1">
      <alignment horizontal="left" vertical="center" wrapText="1"/>
    </xf>
    <xf numFmtId="0" fontId="7" fillId="0" borderId="0" xfId="0" applyFont="1" applyAlignment="1">
      <alignment horizontal="left" vertical="center"/>
    </xf>
    <xf numFmtId="0" fontId="12" fillId="0" borderId="15" xfId="0" applyFont="1" applyBorder="1" applyAlignment="1">
      <alignment horizontal="left" vertical="center"/>
    </xf>
    <xf numFmtId="0" fontId="0" fillId="11" borderId="25" xfId="0" applyFill="1" applyBorder="1" applyAlignment="1">
      <alignment horizontal="center"/>
    </xf>
    <xf numFmtId="0" fontId="13" fillId="11" borderId="24" xfId="5"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7" fillId="0" borderId="10" xfId="0" applyFont="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center" vertical="center"/>
    </xf>
    <xf numFmtId="0" fontId="7" fillId="0" borderId="10" xfId="0" applyFont="1" applyBorder="1" applyAlignment="1">
      <alignment horizontal="left" vertical="center"/>
    </xf>
    <xf numFmtId="0" fontId="2" fillId="13" borderId="0" xfId="0" applyFont="1" applyFill="1" applyAlignment="1">
      <alignment horizontal="center" vertical="center" wrapText="1"/>
    </xf>
    <xf numFmtId="0" fontId="16" fillId="8" borderId="1" xfId="0" applyFont="1" applyFill="1" applyBorder="1" applyAlignment="1">
      <alignment horizontal="center"/>
    </xf>
    <xf numFmtId="0" fontId="16" fillId="8" borderId="7" xfId="0" applyFont="1" applyFill="1" applyBorder="1" applyAlignment="1">
      <alignment horizontal="center"/>
    </xf>
    <xf numFmtId="0" fontId="16" fillId="8" borderId="5" xfId="0" applyFont="1" applyFill="1" applyBorder="1" applyAlignment="1">
      <alignment horizontal="center" wrapText="1"/>
    </xf>
    <xf numFmtId="0" fontId="16" fillId="8" borderId="6" xfId="0" applyFont="1" applyFill="1" applyBorder="1" applyAlignment="1">
      <alignment horizontal="center" wrapText="1"/>
    </xf>
    <xf numFmtId="0" fontId="16" fillId="8" borderId="13" xfId="0" applyFont="1" applyFill="1" applyBorder="1" applyAlignment="1">
      <alignment horizontal="center"/>
    </xf>
    <xf numFmtId="0" fontId="16" fillId="11" borderId="1" xfId="0" applyFont="1" applyFill="1" applyBorder="1" applyAlignment="1">
      <alignment horizontal="center"/>
    </xf>
    <xf numFmtId="0" fontId="16" fillId="11" borderId="13" xfId="0" applyFont="1" applyFill="1" applyBorder="1" applyAlignment="1">
      <alignment horizontal="center"/>
    </xf>
    <xf numFmtId="0" fontId="16" fillId="11" borderId="7" xfId="0" applyFont="1" applyFill="1" applyBorder="1" applyAlignment="1">
      <alignment horizontal="center"/>
    </xf>
    <xf numFmtId="0" fontId="7" fillId="0" borderId="10"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6" fillId="8" borderId="5" xfId="0" applyFont="1" applyFill="1" applyBorder="1" applyAlignment="1">
      <alignment horizontal="center"/>
    </xf>
    <xf numFmtId="0" fontId="16" fillId="8" borderId="6" xfId="0" applyFont="1" applyFill="1" applyBorder="1"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3" borderId="15" xfId="0" applyFont="1" applyFill="1" applyBorder="1" applyAlignment="1">
      <alignment horizontal="center" vertical="center"/>
    </xf>
    <xf numFmtId="0" fontId="7" fillId="0" borderId="10" xfId="0" applyFont="1" applyBorder="1" applyAlignment="1">
      <alignment horizontal="left" vertical="top"/>
    </xf>
    <xf numFmtId="0" fontId="7" fillId="0" borderId="10" xfId="0" applyFont="1" applyBorder="1" applyAlignment="1">
      <alignment horizontal="left" vertical="center" wrapText="1"/>
    </xf>
    <xf numFmtId="0" fontId="8" fillId="5" borderId="1"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5" borderId="14" xfId="0" applyFont="1" applyFill="1" applyBorder="1" applyAlignment="1">
      <alignment horizontal="center" vertical="center"/>
    </xf>
    <xf numFmtId="0" fontId="16" fillId="0" borderId="1" xfId="0" applyFont="1" applyBorder="1" applyAlignment="1">
      <alignment horizontal="center"/>
    </xf>
    <xf numFmtId="0" fontId="16" fillId="0" borderId="7" xfId="0" applyFont="1" applyBorder="1" applyAlignment="1">
      <alignment horizontal="center"/>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5" xfId="0" applyFont="1" applyBorder="1" applyAlignment="1">
      <alignment horizontal="center"/>
    </xf>
    <xf numFmtId="0" fontId="16" fillId="0" borderId="6" xfId="0" applyFont="1" applyBorder="1" applyAlignment="1">
      <alignment horizontal="center"/>
    </xf>
    <xf numFmtId="0" fontId="3" fillId="12" borderId="0" xfId="0" applyFont="1" applyFill="1" applyAlignment="1">
      <alignment horizontal="center" vertical="center" wrapText="1"/>
    </xf>
    <xf numFmtId="0" fontId="7" fillId="0" borderId="0" xfId="0" applyFont="1" applyAlignment="1">
      <alignment horizontal="center" vertical="center" wrapText="1"/>
    </xf>
    <xf numFmtId="0" fontId="11" fillId="0" borderId="15" xfId="0" applyFont="1" applyBorder="1" applyAlignment="1">
      <alignment horizontal="center" vertical="center"/>
    </xf>
    <xf numFmtId="0" fontId="11" fillId="0" borderId="0" xfId="0" applyFont="1" applyAlignment="1">
      <alignment horizontal="center" vertical="center"/>
    </xf>
    <xf numFmtId="0" fontId="7" fillId="7" borderId="1" xfId="0" applyFont="1" applyFill="1" applyBorder="1" applyAlignment="1">
      <alignment horizontal="center" wrapText="1"/>
    </xf>
    <xf numFmtId="0" fontId="7" fillId="7" borderId="13" xfId="0" applyFont="1" applyFill="1" applyBorder="1" applyAlignment="1">
      <alignment horizontal="center" wrapText="1"/>
    </xf>
    <xf numFmtId="0" fontId="7" fillId="7" borderId="7" xfId="0" applyFont="1" applyFill="1" applyBorder="1" applyAlignment="1">
      <alignment horizontal="center" wrapText="1"/>
    </xf>
    <xf numFmtId="0" fontId="12" fillId="0" borderId="15" xfId="0" applyFont="1" applyBorder="1" applyAlignment="1">
      <alignment horizontal="center" vertical="center"/>
    </xf>
    <xf numFmtId="0" fontId="8" fillId="6" borderId="2" xfId="0" applyFont="1" applyFill="1" applyBorder="1" applyAlignment="1">
      <alignment horizontal="center" vertical="center"/>
    </xf>
    <xf numFmtId="0" fontId="8" fillId="6" borderId="15" xfId="0" applyFont="1" applyFill="1" applyBorder="1" applyAlignment="1">
      <alignment horizontal="center" vertical="center"/>
    </xf>
    <xf numFmtId="0" fontId="37" fillId="0" borderId="0" xfId="0" applyFont="1" applyAlignment="1">
      <alignment horizontal="center"/>
    </xf>
    <xf numFmtId="0" fontId="8" fillId="6" borderId="8"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0" xfId="0" applyFont="1" applyFill="1" applyAlignment="1">
      <alignment horizontal="center" vertical="center"/>
    </xf>
    <xf numFmtId="0" fontId="8" fillId="6" borderId="16" xfId="0" applyFont="1" applyFill="1" applyBorder="1" applyAlignment="1">
      <alignment horizontal="center" vertical="center"/>
    </xf>
    <xf numFmtId="0" fontId="4" fillId="14" borderId="0" xfId="0" applyFont="1" applyFill="1" applyAlignment="1">
      <alignment horizontal="center" vertical="center" wrapText="1"/>
    </xf>
    <xf numFmtId="0" fontId="18" fillId="4" borderId="11" xfId="0" applyFont="1" applyFill="1" applyBorder="1" applyAlignment="1">
      <alignment horizontal="center" vertical="center"/>
    </xf>
    <xf numFmtId="0" fontId="18" fillId="4" borderId="0" xfId="0" applyFont="1" applyFill="1" applyAlignment="1">
      <alignment horizontal="center" vertical="center"/>
    </xf>
    <xf numFmtId="0" fontId="18" fillId="4" borderId="2" xfId="0" applyFont="1" applyFill="1" applyBorder="1" applyAlignment="1">
      <alignment horizontal="center" vertical="center"/>
    </xf>
    <xf numFmtId="0" fontId="18" fillId="4" borderId="15" xfId="0" applyFont="1" applyFill="1" applyBorder="1" applyAlignment="1">
      <alignment horizontal="center" vertical="center"/>
    </xf>
    <xf numFmtId="0" fontId="7" fillId="0" borderId="0" xfId="0" applyFont="1" applyAlignment="1">
      <alignment horizontal="center" vertical="center"/>
    </xf>
    <xf numFmtId="0" fontId="21" fillId="8" borderId="2" xfId="0" applyFont="1" applyFill="1" applyBorder="1" applyAlignment="1">
      <alignment horizontal="center" vertical="center"/>
    </xf>
    <xf numFmtId="0" fontId="21" fillId="8" borderId="15"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7" xfId="0" applyFont="1" applyFill="1" applyBorder="1" applyAlignment="1">
      <alignment horizontal="center" vertical="center"/>
    </xf>
    <xf numFmtId="0" fontId="7" fillId="0" borderId="0" xfId="1" applyFont="1" applyBorder="1" applyAlignment="1">
      <alignment horizontal="center" vertical="center"/>
    </xf>
    <xf numFmtId="0" fontId="28" fillId="15" borderId="0" xfId="0" applyFont="1" applyFill="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19" xfId="0" applyFont="1" applyFill="1" applyBorder="1" applyAlignment="1">
      <alignment horizontal="center" vertical="center"/>
    </xf>
    <xf numFmtId="0" fontId="46" fillId="16" borderId="0" xfId="0" applyFont="1" applyFill="1" applyAlignment="1">
      <alignment horizontal="center" vertical="center" wrapText="1"/>
    </xf>
    <xf numFmtId="0" fontId="39" fillId="0" borderId="10" xfId="0" applyFont="1" applyBorder="1" applyAlignment="1">
      <alignment horizontal="center" vertical="center" wrapText="1"/>
    </xf>
    <xf numFmtId="0" fontId="30" fillId="0" borderId="1" xfId="0" applyFont="1" applyBorder="1" applyAlignment="1">
      <alignment horizontal="center" vertical="center"/>
    </xf>
    <xf numFmtId="0" fontId="30" fillId="0" borderId="14" xfId="0" applyFont="1" applyBorder="1" applyAlignment="1">
      <alignment horizontal="center" vertical="center"/>
    </xf>
    <xf numFmtId="0" fontId="30" fillId="0" borderId="17"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8" fillId="2" borderId="1" xfId="0" applyFont="1" applyFill="1" applyBorder="1" applyAlignment="1">
      <alignment vertical="center"/>
    </xf>
    <xf numFmtId="0" fontId="8" fillId="2" borderId="13" xfId="0" applyFont="1" applyFill="1" applyBorder="1" applyAlignment="1">
      <alignment vertical="center"/>
    </xf>
    <xf numFmtId="0" fontId="8" fillId="2" borderId="7" xfId="0" applyFont="1" applyFill="1" applyBorder="1" applyAlignment="1">
      <alignment vertical="center"/>
    </xf>
    <xf numFmtId="0" fontId="8" fillId="4" borderId="14" xfId="0" applyFont="1" applyFill="1" applyBorder="1" applyAlignment="1">
      <alignment horizontal="center" vertical="center"/>
    </xf>
    <xf numFmtId="0" fontId="8" fillId="0" borderId="12" xfId="0" applyFont="1" applyBorder="1" applyAlignment="1">
      <alignment horizontal="left" vertical="center"/>
    </xf>
    <xf numFmtId="0" fontId="18" fillId="2" borderId="1"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cellXfs>
  <cellStyles count="8">
    <cellStyle name="Lien hypertexte" xfId="1" builtinId="8"/>
    <cellStyle name="Milliers" xfId="3" builtinId="3"/>
    <cellStyle name="Milliers [0]" xfId="4" builtinId="6"/>
    <cellStyle name="Normal" xfId="0" builtinId="0"/>
    <cellStyle name="Normal_ELIM Resultats bruts version finale 21" xfId="2" xr:uid="{A95A55DB-E9AD-4A70-81A5-C2D23A814DD2}"/>
    <cellStyle name="Normal_Tab1.4" xfId="5" xr:uid="{5658893B-5A00-48BA-B8F3-32A419DA9651}"/>
    <cellStyle name="Normal_Tab2.2" xfId="6" xr:uid="{9DF35C3D-4EE9-4529-9D12-69F6DBCFE4C1}"/>
    <cellStyle name="Normal_Tab2.3_1" xfId="7" xr:uid="{17B27E44-258F-406B-AF71-08D6423CA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190628</xdr:colOff>
      <xdr:row>23</xdr:row>
      <xdr:rowOff>168845</xdr:rowOff>
    </xdr:to>
    <xdr:pic>
      <xdr:nvPicPr>
        <xdr:cNvPr id="2" name="Image 1">
          <a:extLst>
            <a:ext uri="{FF2B5EF4-FFF2-40B4-BE49-F238E27FC236}">
              <a16:creationId xmlns:a16="http://schemas.microsoft.com/office/drawing/2014/main" id="{E893A0CA-1749-AE25-E376-7D858D6C8B9F}"/>
            </a:ext>
          </a:extLst>
        </xdr:cNvPr>
        <xdr:cNvPicPr>
          <a:picLocks noChangeAspect="1"/>
        </xdr:cNvPicPr>
      </xdr:nvPicPr>
      <xdr:blipFill>
        <a:blip xmlns:r="http://schemas.openxmlformats.org/officeDocument/2006/relationships" r:embed="rId1"/>
        <a:stretch>
          <a:fillRect/>
        </a:stretch>
      </xdr:blipFill>
      <xdr:spPr>
        <a:xfrm>
          <a:off x="0" y="0"/>
          <a:ext cx="4893257" cy="442515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3F6A-C161-4A51-9033-B3476242C3A7}">
  <dimension ref="A1"/>
  <sheetViews>
    <sheetView tabSelected="1" topLeftCell="A2" workbookViewId="0">
      <selection activeCell="I10" sqref="I10"/>
    </sheetView>
  </sheetViews>
  <sheetFormatPr baseColWidth="10" defaultRowHeight="14.6" x14ac:dyDescent="0.4"/>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7C668-3B5C-4BA3-A051-88888C8FC9EB}">
  <dimension ref="A1:L32"/>
  <sheetViews>
    <sheetView workbookViewId="0">
      <selection activeCell="A2" sqref="A2"/>
    </sheetView>
  </sheetViews>
  <sheetFormatPr baseColWidth="10" defaultColWidth="11.4609375" defaultRowHeight="14.6" x14ac:dyDescent="0.4"/>
  <cols>
    <col min="1" max="1" width="18.23046875" customWidth="1"/>
    <col min="8" max="8" width="15.69140625" bestFit="1" customWidth="1"/>
    <col min="9" max="9" width="16.23046875" customWidth="1"/>
    <col min="10" max="10" width="20.53515625" customWidth="1"/>
  </cols>
  <sheetData>
    <row r="1" spans="1:12" ht="15.9" thickBot="1" x14ac:dyDescent="0.45">
      <c r="A1" s="191" t="s">
        <v>25</v>
      </c>
      <c r="B1" s="191"/>
      <c r="C1" s="191"/>
      <c r="D1" s="191"/>
      <c r="E1" s="191"/>
      <c r="F1" s="191"/>
      <c r="G1" s="191"/>
      <c r="H1" s="191"/>
      <c r="I1" s="191"/>
      <c r="J1" s="191"/>
      <c r="K1" s="191"/>
      <c r="L1" s="191"/>
    </row>
    <row r="2" spans="1:12" ht="67.95" customHeight="1" thickBot="1" x14ac:dyDescent="0.45">
      <c r="A2" s="101" t="s">
        <v>300</v>
      </c>
      <c r="B2" s="8" t="s">
        <v>282</v>
      </c>
      <c r="C2" s="8" t="s">
        <v>283</v>
      </c>
      <c r="D2" s="8" t="s">
        <v>273</v>
      </c>
      <c r="E2" s="8" t="s">
        <v>274</v>
      </c>
      <c r="F2" s="8" t="s">
        <v>275</v>
      </c>
      <c r="G2" s="8" t="s">
        <v>276</v>
      </c>
      <c r="H2" s="8" t="s">
        <v>291</v>
      </c>
      <c r="I2" s="8" t="s">
        <v>278</v>
      </c>
      <c r="J2" s="8" t="s">
        <v>279</v>
      </c>
      <c r="K2" s="8" t="s">
        <v>280</v>
      </c>
      <c r="L2" s="8" t="s">
        <v>224</v>
      </c>
    </row>
    <row r="3" spans="1:12" ht="15.9" thickBot="1" x14ac:dyDescent="0.45">
      <c r="A3" s="189" t="s">
        <v>3</v>
      </c>
      <c r="B3" s="190"/>
      <c r="C3" s="190"/>
      <c r="D3" s="190"/>
      <c r="E3" s="190"/>
      <c r="F3" s="190"/>
      <c r="G3" s="190"/>
      <c r="H3" s="190"/>
      <c r="I3" s="190"/>
      <c r="J3" s="190"/>
      <c r="K3" s="190"/>
      <c r="L3" s="190"/>
    </row>
    <row r="4" spans="1:12" ht="15.9" thickBot="1" x14ac:dyDescent="0.45">
      <c r="A4" s="10" t="s">
        <v>4</v>
      </c>
      <c r="B4" s="64">
        <v>1.453012139603286</v>
      </c>
      <c r="C4" s="64">
        <v>65.793374529640786</v>
      </c>
      <c r="D4" s="64">
        <v>22.447629584773381</v>
      </c>
      <c r="E4" s="64">
        <v>4.3288624974859502</v>
      </c>
      <c r="F4" s="64">
        <v>0.28152427495865234</v>
      </c>
      <c r="G4" s="64">
        <v>0</v>
      </c>
      <c r="H4" s="64">
        <v>0.56712079382579206</v>
      </c>
      <c r="I4" s="64">
        <v>0.61701893269126451</v>
      </c>
      <c r="J4" s="64">
        <v>4.5114572470208651</v>
      </c>
      <c r="K4" s="64">
        <v>0</v>
      </c>
      <c r="L4" s="130">
        <v>100</v>
      </c>
    </row>
    <row r="5" spans="1:12" ht="15.9" thickBot="1" x14ac:dyDescent="0.45">
      <c r="A5" s="10" t="s">
        <v>5</v>
      </c>
      <c r="B5" s="64">
        <v>1.6520990415912171</v>
      </c>
      <c r="C5" s="64">
        <v>76.466424359332819</v>
      </c>
      <c r="D5" s="64">
        <v>13.634554913297467</v>
      </c>
      <c r="E5" s="64">
        <v>1.7182200058651484</v>
      </c>
      <c r="F5" s="64">
        <v>7.8152373241761233E-2</v>
      </c>
      <c r="G5" s="64">
        <v>0</v>
      </c>
      <c r="H5" s="64">
        <v>0.21735814382518678</v>
      </c>
      <c r="I5" s="64">
        <v>6.9232536710645762E-2</v>
      </c>
      <c r="J5" s="64">
        <v>6.086006325484683</v>
      </c>
      <c r="K5" s="64">
        <v>7.7952300651082509E-2</v>
      </c>
      <c r="L5" s="130">
        <v>100</v>
      </c>
    </row>
    <row r="6" spans="1:12" ht="15.9" thickBot="1" x14ac:dyDescent="0.45">
      <c r="A6" s="10" t="s">
        <v>6</v>
      </c>
      <c r="B6" s="64">
        <v>1.44118824066227</v>
      </c>
      <c r="C6" s="64">
        <v>61.111376138981441</v>
      </c>
      <c r="D6" s="64">
        <v>27.808155955572119</v>
      </c>
      <c r="E6" s="64">
        <v>4.4691381295411379</v>
      </c>
      <c r="F6" s="64">
        <v>0.34804414073325596</v>
      </c>
      <c r="G6" s="64">
        <v>7.415357254622848E-2</v>
      </c>
      <c r="H6" s="64">
        <v>0.37945206571232176</v>
      </c>
      <c r="I6" s="64">
        <v>0.26057856653846534</v>
      </c>
      <c r="J6" s="64">
        <v>4.107913189713047</v>
      </c>
      <c r="K6" s="64">
        <v>0</v>
      </c>
      <c r="L6" s="130">
        <v>100.00000000000028</v>
      </c>
    </row>
    <row r="7" spans="1:12" ht="15.9" thickBot="1" x14ac:dyDescent="0.45">
      <c r="A7" s="10" t="s">
        <v>7</v>
      </c>
      <c r="B7" s="64">
        <v>0.53687352984992687</v>
      </c>
      <c r="C7" s="64">
        <v>68.597018309961385</v>
      </c>
      <c r="D7" s="64">
        <v>21.357779703105667</v>
      </c>
      <c r="E7" s="64">
        <v>2.0805427070033482</v>
      </c>
      <c r="F7" s="64">
        <v>0.16810040781011379</v>
      </c>
      <c r="G7" s="64">
        <v>0</v>
      </c>
      <c r="H7" s="64">
        <v>9.9663761319519498E-2</v>
      </c>
      <c r="I7" s="64">
        <v>0</v>
      </c>
      <c r="J7" s="64">
        <v>7.1600215809503664</v>
      </c>
      <c r="K7" s="64">
        <v>0</v>
      </c>
      <c r="L7" s="130">
        <v>100.00000000000033</v>
      </c>
    </row>
    <row r="8" spans="1:12" ht="15.9" thickBot="1" x14ac:dyDescent="0.45">
      <c r="A8" s="10" t="s">
        <v>8</v>
      </c>
      <c r="B8" s="64">
        <v>0</v>
      </c>
      <c r="C8" s="64">
        <v>68.92096413605978</v>
      </c>
      <c r="D8" s="64">
        <v>17.850464213654561</v>
      </c>
      <c r="E8" s="64">
        <v>2.7736112033539273</v>
      </c>
      <c r="F8" s="64">
        <v>0.52070010317909576</v>
      </c>
      <c r="G8" s="64">
        <v>0</v>
      </c>
      <c r="H8" s="64">
        <v>0.5976656303789919</v>
      </c>
      <c r="I8" s="64">
        <v>0.55443781027296279</v>
      </c>
      <c r="J8" s="64">
        <v>8.7821569031005016</v>
      </c>
      <c r="K8" s="64">
        <v>0</v>
      </c>
      <c r="L8" s="130">
        <v>99.999999999999815</v>
      </c>
    </row>
    <row r="9" spans="1:12" ht="15.9" thickBot="1" x14ac:dyDescent="0.45">
      <c r="A9" s="10" t="s">
        <v>9</v>
      </c>
      <c r="B9" s="64">
        <v>0.44081667622315795</v>
      </c>
      <c r="C9" s="64">
        <v>73.527513363889597</v>
      </c>
      <c r="D9" s="64">
        <v>8.7082066271554179</v>
      </c>
      <c r="E9" s="64">
        <v>0</v>
      </c>
      <c r="F9" s="64">
        <v>0</v>
      </c>
      <c r="G9" s="64">
        <v>0</v>
      </c>
      <c r="H9" s="64">
        <v>2.3109342021968811</v>
      </c>
      <c r="I9" s="64">
        <v>0.27642900182954117</v>
      </c>
      <c r="J9" s="64">
        <v>14.736100128705612</v>
      </c>
      <c r="K9" s="64">
        <v>0</v>
      </c>
      <c r="L9" s="130">
        <v>100.00000000000021</v>
      </c>
    </row>
    <row r="10" spans="1:12" ht="15.9" thickBot="1" x14ac:dyDescent="0.45">
      <c r="A10" s="10" t="s">
        <v>10</v>
      </c>
      <c r="B10" s="64">
        <v>0.71079264950809695</v>
      </c>
      <c r="C10" s="64">
        <v>70.953890238570267</v>
      </c>
      <c r="D10" s="64">
        <v>11.941469890180395</v>
      </c>
      <c r="E10" s="64">
        <v>1.6437977505291648</v>
      </c>
      <c r="F10" s="64">
        <v>0</v>
      </c>
      <c r="G10" s="64">
        <v>0</v>
      </c>
      <c r="H10" s="64">
        <v>2.7749972713196929</v>
      </c>
      <c r="I10" s="64">
        <v>0.29331454550943598</v>
      </c>
      <c r="J10" s="64">
        <v>11.681737654382943</v>
      </c>
      <c r="K10" s="64">
        <v>0</v>
      </c>
      <c r="L10" s="130">
        <v>99.999999999999986</v>
      </c>
    </row>
    <row r="11" spans="1:12" ht="15.9" thickBot="1" x14ac:dyDescent="0.45">
      <c r="A11" s="10" t="s">
        <v>11</v>
      </c>
      <c r="B11" s="64">
        <v>6.4153731477810592</v>
      </c>
      <c r="C11" s="64">
        <v>72.378698759635341</v>
      </c>
      <c r="D11" s="64">
        <v>7.3555984314231093</v>
      </c>
      <c r="E11" s="64">
        <v>0</v>
      </c>
      <c r="F11" s="64">
        <v>0</v>
      </c>
      <c r="G11" s="64">
        <v>0</v>
      </c>
      <c r="H11" s="64">
        <v>5.6063168867561615</v>
      </c>
      <c r="I11" s="64">
        <v>1.8218184757215927</v>
      </c>
      <c r="J11" s="64">
        <v>6.4221942986827054</v>
      </c>
      <c r="K11" s="64">
        <v>0</v>
      </c>
      <c r="L11" s="130">
        <v>99.999999999999972</v>
      </c>
    </row>
    <row r="12" spans="1:12" ht="15.9" thickBot="1" x14ac:dyDescent="0.45">
      <c r="A12" s="10" t="s">
        <v>205</v>
      </c>
      <c r="B12" s="64">
        <v>0</v>
      </c>
      <c r="C12" s="64">
        <v>90.784683806358274</v>
      </c>
      <c r="D12" s="64">
        <v>0</v>
      </c>
      <c r="E12" s="64">
        <v>0</v>
      </c>
      <c r="F12" s="64">
        <v>0</v>
      </c>
      <c r="G12" s="64">
        <v>0</v>
      </c>
      <c r="H12" s="64">
        <v>1.343752102862233</v>
      </c>
      <c r="I12" s="64">
        <v>6.2367735792828075E-2</v>
      </c>
      <c r="J12" s="64">
        <v>7.8091963549866419</v>
      </c>
      <c r="K12" s="64">
        <v>0</v>
      </c>
      <c r="L12" s="130">
        <v>99.999999999999986</v>
      </c>
    </row>
    <row r="13" spans="1:12" ht="15.9" thickBot="1" x14ac:dyDescent="0.45">
      <c r="A13" s="10" t="s">
        <v>206</v>
      </c>
      <c r="B13" s="64">
        <v>0.38250418338163655</v>
      </c>
      <c r="C13" s="64">
        <v>78.931103052636814</v>
      </c>
      <c r="D13" s="64">
        <v>6.8581612949374007</v>
      </c>
      <c r="E13" s="64">
        <v>0.37358280301121938</v>
      </c>
      <c r="F13" s="64">
        <v>0</v>
      </c>
      <c r="G13" s="64">
        <v>0</v>
      </c>
      <c r="H13" s="64">
        <v>1.2887248480914006</v>
      </c>
      <c r="I13" s="64">
        <v>2.6735116692201557</v>
      </c>
      <c r="J13" s="64">
        <v>9.4924121487214705</v>
      </c>
      <c r="K13" s="64">
        <v>0</v>
      </c>
      <c r="L13" s="130">
        <v>100.00000000000011</v>
      </c>
    </row>
    <row r="14" spans="1:12" ht="15.9" thickBot="1" x14ac:dyDescent="0.45">
      <c r="A14" s="10" t="s">
        <v>207</v>
      </c>
      <c r="B14" s="64">
        <v>1.0840786613805251</v>
      </c>
      <c r="C14" s="64">
        <v>59.23291744038228</v>
      </c>
      <c r="D14" s="64">
        <v>26.713958359337564</v>
      </c>
      <c r="E14" s="64">
        <v>6.1025233689104414</v>
      </c>
      <c r="F14" s="64">
        <v>0.93497718545421959</v>
      </c>
      <c r="G14" s="64">
        <v>0</v>
      </c>
      <c r="H14" s="64">
        <v>0.23836476770559273</v>
      </c>
      <c r="I14" s="64">
        <v>0</v>
      </c>
      <c r="J14" s="64">
        <v>5.6931802168290844</v>
      </c>
      <c r="K14" s="64">
        <v>0</v>
      </c>
      <c r="L14" s="130">
        <v>99.999999999999687</v>
      </c>
    </row>
    <row r="15" spans="1:12" ht="15.9" thickBot="1" x14ac:dyDescent="0.45">
      <c r="A15" s="10" t="s">
        <v>208</v>
      </c>
      <c r="B15" s="64">
        <v>0.7529376398699793</v>
      </c>
      <c r="C15" s="64">
        <v>62.87954833438549</v>
      </c>
      <c r="D15" s="64">
        <v>29.566499673366209</v>
      </c>
      <c r="E15" s="64">
        <v>2.9512119501788616</v>
      </c>
      <c r="F15" s="64">
        <v>7.5282520483494972E-2</v>
      </c>
      <c r="G15" s="64">
        <v>0</v>
      </c>
      <c r="H15" s="64">
        <v>0.29230747146423092</v>
      </c>
      <c r="I15" s="64">
        <v>0</v>
      </c>
      <c r="J15" s="64">
        <v>3.4822124102516936</v>
      </c>
      <c r="K15" s="64">
        <v>0</v>
      </c>
      <c r="L15" s="130">
        <v>99.999999999999943</v>
      </c>
    </row>
    <row r="16" spans="1:12" ht="15.9" thickBot="1" x14ac:dyDescent="0.45">
      <c r="A16" s="10" t="s">
        <v>209</v>
      </c>
      <c r="B16" s="64">
        <v>0.27709162700007589</v>
      </c>
      <c r="C16" s="64">
        <v>67.689080064088131</v>
      </c>
      <c r="D16" s="64">
        <v>27.051689543087765</v>
      </c>
      <c r="E16" s="64">
        <v>0.85233139270790137</v>
      </c>
      <c r="F16" s="64">
        <v>0</v>
      </c>
      <c r="G16" s="64">
        <v>0</v>
      </c>
      <c r="H16" s="64">
        <v>0.4237277892534525</v>
      </c>
      <c r="I16" s="64">
        <v>0.49382861325321703</v>
      </c>
      <c r="J16" s="64">
        <v>3.2122509706092948</v>
      </c>
      <c r="K16" s="64">
        <v>0</v>
      </c>
      <c r="L16" s="130">
        <v>99.999999999999815</v>
      </c>
    </row>
    <row r="17" spans="1:12" ht="15.9" thickBot="1" x14ac:dyDescent="0.45">
      <c r="A17" s="10" t="s">
        <v>210</v>
      </c>
      <c r="B17" s="64">
        <v>1.1191473889155668</v>
      </c>
      <c r="C17" s="64">
        <v>60.685050798111526</v>
      </c>
      <c r="D17" s="64">
        <v>26.312411099320254</v>
      </c>
      <c r="E17" s="64">
        <v>2.7120383199073781</v>
      </c>
      <c r="F17" s="64">
        <v>0.94436986349228524</v>
      </c>
      <c r="G17" s="64">
        <v>0</v>
      </c>
      <c r="H17" s="64">
        <v>0</v>
      </c>
      <c r="I17" s="64">
        <v>0</v>
      </c>
      <c r="J17" s="64">
        <v>8.2269825302529362</v>
      </c>
      <c r="K17" s="64">
        <v>0</v>
      </c>
      <c r="L17" s="130">
        <v>99.999999999999943</v>
      </c>
    </row>
    <row r="18" spans="1:12" ht="15.9" thickBot="1" x14ac:dyDescent="0.45">
      <c r="A18" s="10" t="s">
        <v>211</v>
      </c>
      <c r="B18" s="64">
        <v>0.62933596524939583</v>
      </c>
      <c r="C18" s="64">
        <v>63.241996606798182</v>
      </c>
      <c r="D18" s="64">
        <v>27.543588426802028</v>
      </c>
      <c r="E18" s="64">
        <v>3.4705691797386917</v>
      </c>
      <c r="F18" s="64">
        <v>0.5113209385594355</v>
      </c>
      <c r="G18" s="64">
        <v>0</v>
      </c>
      <c r="H18" s="64">
        <v>0.43845991416097069</v>
      </c>
      <c r="I18" s="64">
        <v>9.2513243230058481E-2</v>
      </c>
      <c r="J18" s="64">
        <v>4.0722157254611204</v>
      </c>
      <c r="K18" s="64">
        <v>0</v>
      </c>
      <c r="L18" s="130">
        <v>99.999999999999886</v>
      </c>
    </row>
    <row r="19" spans="1:12" ht="15.9" thickBot="1" x14ac:dyDescent="0.45">
      <c r="A19" s="10" t="s">
        <v>212</v>
      </c>
      <c r="B19" s="64">
        <v>1.5520226117157132</v>
      </c>
      <c r="C19" s="64">
        <v>63.328345277027346</v>
      </c>
      <c r="D19" s="64">
        <v>27.879941285593489</v>
      </c>
      <c r="E19" s="64">
        <v>2.3593346105899609</v>
      </c>
      <c r="F19" s="64">
        <v>0.43047891199406085</v>
      </c>
      <c r="G19" s="64">
        <v>0</v>
      </c>
      <c r="H19" s="64">
        <v>0.4131004524618247</v>
      </c>
      <c r="I19" s="64">
        <v>0</v>
      </c>
      <c r="J19" s="64">
        <v>4.0367768506178487</v>
      </c>
      <c r="K19" s="64">
        <v>0</v>
      </c>
      <c r="L19" s="130">
        <v>100.00000000000023</v>
      </c>
    </row>
    <row r="20" spans="1:12" ht="15.9" thickBot="1" x14ac:dyDescent="0.45">
      <c r="A20" s="10" t="s">
        <v>213</v>
      </c>
      <c r="B20" s="64">
        <v>1.1272222458966796</v>
      </c>
      <c r="C20" s="64">
        <v>71.385242548599663</v>
      </c>
      <c r="D20" s="64">
        <v>20.379530900507152</v>
      </c>
      <c r="E20" s="64">
        <v>1.9840998002325785</v>
      </c>
      <c r="F20" s="64">
        <v>9.4646909134791957E-2</v>
      </c>
      <c r="G20" s="64">
        <v>0</v>
      </c>
      <c r="H20" s="64">
        <v>0</v>
      </c>
      <c r="I20" s="64">
        <v>0.29359377551675681</v>
      </c>
      <c r="J20" s="64">
        <v>4.7356638201123902</v>
      </c>
      <c r="K20" s="64">
        <v>0</v>
      </c>
      <c r="L20" s="130">
        <v>100.00000000000001</v>
      </c>
    </row>
    <row r="21" spans="1:12" ht="15.9" thickBot="1" x14ac:dyDescent="0.45">
      <c r="A21" s="10" t="s">
        <v>214</v>
      </c>
      <c r="B21" s="64">
        <v>0.11464099766838809</v>
      </c>
      <c r="C21" s="64">
        <v>67.992604229844986</v>
      </c>
      <c r="D21" s="64">
        <v>20.778005247029437</v>
      </c>
      <c r="E21" s="64">
        <v>0.75436246157743525</v>
      </c>
      <c r="F21" s="64">
        <v>0</v>
      </c>
      <c r="G21" s="64">
        <v>0</v>
      </c>
      <c r="H21" s="64">
        <v>2.0309838479777733</v>
      </c>
      <c r="I21" s="64">
        <v>0</v>
      </c>
      <c r="J21" s="64">
        <v>8.3294032159020794</v>
      </c>
      <c r="K21" s="64">
        <v>0</v>
      </c>
      <c r="L21" s="130">
        <v>100.0000000000001</v>
      </c>
    </row>
    <row r="22" spans="1:12" ht="15.9" thickBot="1" x14ac:dyDescent="0.45">
      <c r="A22" s="10" t="s">
        <v>215</v>
      </c>
      <c r="B22" s="64">
        <v>1.0839617783472972</v>
      </c>
      <c r="C22" s="64">
        <v>63.235667463084567</v>
      </c>
      <c r="D22" s="64">
        <v>21.550436688653729</v>
      </c>
      <c r="E22" s="64">
        <v>2.4668536782296444</v>
      </c>
      <c r="F22" s="64">
        <v>0</v>
      </c>
      <c r="G22" s="64">
        <v>0</v>
      </c>
      <c r="H22" s="64">
        <v>0</v>
      </c>
      <c r="I22" s="64">
        <v>0</v>
      </c>
      <c r="J22" s="64">
        <v>11.663080391684646</v>
      </c>
      <c r="K22" s="64">
        <v>0</v>
      </c>
      <c r="L22" s="130">
        <v>99.999999999999886</v>
      </c>
    </row>
    <row r="23" spans="1:12" ht="15.9" thickBot="1" x14ac:dyDescent="0.45">
      <c r="A23" s="10" t="s">
        <v>12</v>
      </c>
      <c r="B23" s="64">
        <v>3.6124606431694635</v>
      </c>
      <c r="C23" s="64">
        <v>67.599935997700186</v>
      </c>
      <c r="D23" s="64">
        <v>19.999804755148652</v>
      </c>
      <c r="E23" s="64">
        <v>2.0777296918163417</v>
      </c>
      <c r="F23" s="64">
        <v>9.6073614771981647E-2</v>
      </c>
      <c r="G23" s="64">
        <v>0</v>
      </c>
      <c r="H23" s="64">
        <v>0.80048258592081201</v>
      </c>
      <c r="I23" s="64">
        <v>8.8743108793886832E-2</v>
      </c>
      <c r="J23" s="64">
        <v>5.7247696026786468</v>
      </c>
      <c r="K23" s="64">
        <v>0</v>
      </c>
      <c r="L23" s="130">
        <v>100</v>
      </c>
    </row>
    <row r="24" spans="1:12" ht="15.9" thickBot="1" x14ac:dyDescent="0.45">
      <c r="A24" s="189" t="s">
        <v>13</v>
      </c>
      <c r="B24" s="190"/>
      <c r="C24" s="190"/>
      <c r="D24" s="190"/>
      <c r="E24" s="190"/>
      <c r="F24" s="190"/>
      <c r="G24" s="190"/>
      <c r="H24" s="190"/>
      <c r="I24" s="190"/>
      <c r="J24" s="190"/>
      <c r="K24" s="190"/>
      <c r="L24" s="190"/>
    </row>
    <row r="25" spans="1:12" ht="15.9" thickBot="1" x14ac:dyDescent="0.45">
      <c r="A25" s="10" t="s">
        <v>14</v>
      </c>
      <c r="B25" s="64">
        <v>2.4315832720494348</v>
      </c>
      <c r="C25" s="64">
        <v>71.394904759832073</v>
      </c>
      <c r="D25" s="64">
        <v>16.036071713411385</v>
      </c>
      <c r="E25" s="64">
        <v>1.6118299822048427</v>
      </c>
      <c r="F25" s="64">
        <v>0.17243226850210325</v>
      </c>
      <c r="G25" s="64">
        <v>0</v>
      </c>
      <c r="H25" s="64">
        <v>0.79761663654754844</v>
      </c>
      <c r="I25" s="64">
        <v>0.32890180952665665</v>
      </c>
      <c r="J25" s="64">
        <v>7.2091503836860609</v>
      </c>
      <c r="K25" s="64">
        <v>1.7509174239910667E-2</v>
      </c>
      <c r="L25" s="165">
        <v>100.00000000000001</v>
      </c>
    </row>
    <row r="26" spans="1:12" ht="15.9" thickBot="1" x14ac:dyDescent="0.45">
      <c r="A26" s="4" t="s">
        <v>15</v>
      </c>
      <c r="B26" s="64">
        <v>0.64727270002627912</v>
      </c>
      <c r="C26" s="64">
        <v>65.2150367110941</v>
      </c>
      <c r="D26" s="64">
        <v>24.04612426155304</v>
      </c>
      <c r="E26" s="64">
        <v>3.068398211585702</v>
      </c>
      <c r="F26" s="64">
        <v>0.22949310856954908</v>
      </c>
      <c r="G26" s="64">
        <v>8.780941460193592E-3</v>
      </c>
      <c r="H26" s="64">
        <v>0.53374021340683253</v>
      </c>
      <c r="I26" s="64">
        <v>0.1461728039295436</v>
      </c>
      <c r="J26" s="64">
        <v>6.1049810483742126</v>
      </c>
      <c r="K26" s="64">
        <v>0</v>
      </c>
      <c r="L26" s="165">
        <v>99.999999999999446</v>
      </c>
    </row>
    <row r="27" spans="1:12" ht="15.9" thickBot="1" x14ac:dyDescent="0.45">
      <c r="A27" s="189" t="s">
        <v>22</v>
      </c>
      <c r="B27" s="190"/>
      <c r="C27" s="190"/>
      <c r="D27" s="190"/>
      <c r="E27" s="190"/>
      <c r="F27" s="190"/>
      <c r="G27" s="190"/>
      <c r="H27" s="190"/>
      <c r="I27" s="190"/>
      <c r="J27" s="190"/>
      <c r="K27" s="190"/>
      <c r="L27" s="190"/>
    </row>
    <row r="28" spans="1:12" ht="15.9" thickBot="1" x14ac:dyDescent="0.45">
      <c r="A28" s="10" t="s">
        <v>23</v>
      </c>
      <c r="B28" s="64">
        <v>1.2035427879921246</v>
      </c>
      <c r="C28" s="64">
        <v>72.813125023903936</v>
      </c>
      <c r="D28" s="64">
        <v>21.801212951779021</v>
      </c>
      <c r="E28" s="64">
        <v>2.5846090846469174</v>
      </c>
      <c r="F28" s="64">
        <v>0.2178352828614683</v>
      </c>
      <c r="G28" s="64">
        <v>5.3822913167355553E-3</v>
      </c>
      <c r="H28" s="64">
        <v>0.14239221282146949</v>
      </c>
      <c r="I28" s="64">
        <v>0.10850210595352529</v>
      </c>
      <c r="J28" s="64">
        <v>1.1147664674882534</v>
      </c>
      <c r="K28" s="64">
        <v>8.6317912363353694E-3</v>
      </c>
      <c r="L28" s="130">
        <v>99.999999999999773</v>
      </c>
    </row>
    <row r="29" spans="1:12" ht="15.9" thickBot="1" x14ac:dyDescent="0.45">
      <c r="A29" s="4" t="s">
        <v>24</v>
      </c>
      <c r="B29" s="64">
        <v>3.699723830429865</v>
      </c>
      <c r="C29" s="64">
        <v>22.251386317965093</v>
      </c>
      <c r="D29" s="64">
        <v>7.9618660423404961</v>
      </c>
      <c r="E29" s="64">
        <v>0.85692429344201393</v>
      </c>
      <c r="F29" s="64">
        <v>7.4002441596848212E-2</v>
      </c>
      <c r="G29" s="64">
        <v>0</v>
      </c>
      <c r="H29" s="64">
        <v>5.4558099003418246</v>
      </c>
      <c r="I29" s="64">
        <v>1.3520983928738783</v>
      </c>
      <c r="J29" s="64">
        <v>58.348188781009966</v>
      </c>
      <c r="K29" s="64">
        <v>0</v>
      </c>
      <c r="L29" s="130">
        <v>99.999999999999972</v>
      </c>
    </row>
    <row r="30" spans="1:12" s="81" customFormat="1" ht="15.9" thickBot="1" x14ac:dyDescent="0.45">
      <c r="A30" s="5" t="s">
        <v>20</v>
      </c>
      <c r="B30" s="65">
        <v>1.4426529861111503</v>
      </c>
      <c r="C30" s="65">
        <v>67.969795492240507</v>
      </c>
      <c r="D30" s="65">
        <v>20.475536278054534</v>
      </c>
      <c r="E30" s="65">
        <v>2.419113455247897</v>
      </c>
      <c r="F30" s="65">
        <v>0.20405747644995459</v>
      </c>
      <c r="G30" s="65">
        <v>4.8667194406580502E-3</v>
      </c>
      <c r="H30" s="65">
        <v>0.65136665592168275</v>
      </c>
      <c r="I30" s="65">
        <v>0.22762670048021147</v>
      </c>
      <c r="J30" s="65">
        <v>6.597179287613919</v>
      </c>
      <c r="K30" s="65">
        <v>7.8049484402590739E-3</v>
      </c>
      <c r="L30" s="131">
        <v>100.00000000000077</v>
      </c>
    </row>
    <row r="31" spans="1:12" ht="15.45" x14ac:dyDescent="0.4">
      <c r="A31" s="183" t="s">
        <v>281</v>
      </c>
      <c r="B31" s="183"/>
      <c r="C31" s="183"/>
      <c r="D31" s="183"/>
      <c r="E31" s="183"/>
      <c r="F31" s="183"/>
      <c r="G31" s="183"/>
    </row>
    <row r="32" spans="1:12" ht="15.45" x14ac:dyDescent="0.4">
      <c r="A32" s="9"/>
    </row>
  </sheetData>
  <mergeCells count="5">
    <mergeCell ref="A3:L3"/>
    <mergeCell ref="A24:L24"/>
    <mergeCell ref="A27:L27"/>
    <mergeCell ref="A1:L1"/>
    <mergeCell ref="A31:G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4B27D-2DCB-45D3-8D55-A3D9FB11F838}">
  <dimension ref="C8:F14"/>
  <sheetViews>
    <sheetView workbookViewId="0">
      <selection activeCell="C8" sqref="C8:F14"/>
    </sheetView>
  </sheetViews>
  <sheetFormatPr baseColWidth="10" defaultRowHeight="14.6" x14ac:dyDescent="0.4"/>
  <cols>
    <col min="3" max="6" width="19.921875" customWidth="1"/>
  </cols>
  <sheetData>
    <row r="8" spans="3:6" ht="15.75" customHeight="1" x14ac:dyDescent="0.4">
      <c r="C8" s="192" t="s">
        <v>0</v>
      </c>
      <c r="D8" s="192"/>
      <c r="E8" s="192"/>
      <c r="F8" s="192"/>
    </row>
    <row r="9" spans="3:6" x14ac:dyDescent="0.4">
      <c r="C9" s="192"/>
      <c r="D9" s="192"/>
      <c r="E9" s="192"/>
      <c r="F9" s="192"/>
    </row>
    <row r="10" spans="3:6" x14ac:dyDescent="0.4">
      <c r="C10" s="192"/>
      <c r="D10" s="192"/>
      <c r="E10" s="192"/>
      <c r="F10" s="192"/>
    </row>
    <row r="11" spans="3:6" x14ac:dyDescent="0.4">
      <c r="C11" s="192"/>
      <c r="D11" s="192"/>
      <c r="E11" s="192"/>
      <c r="F11" s="192"/>
    </row>
    <row r="12" spans="3:6" x14ac:dyDescent="0.4">
      <c r="C12" s="192"/>
      <c r="D12" s="192"/>
      <c r="E12" s="192"/>
      <c r="F12" s="192"/>
    </row>
    <row r="13" spans="3:6" x14ac:dyDescent="0.4">
      <c r="C13" s="192"/>
      <c r="D13" s="192"/>
      <c r="E13" s="192"/>
      <c r="F13" s="192"/>
    </row>
    <row r="14" spans="3:6" x14ac:dyDescent="0.4">
      <c r="C14" s="192"/>
      <c r="D14" s="192"/>
      <c r="E14" s="192"/>
      <c r="F14" s="192"/>
    </row>
  </sheetData>
  <mergeCells count="1">
    <mergeCell ref="C8: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7E095-5540-4E05-B674-5AC3E94D6D13}">
  <dimension ref="A1:G28"/>
  <sheetViews>
    <sheetView workbookViewId="0">
      <selection activeCell="G15" sqref="G15"/>
    </sheetView>
  </sheetViews>
  <sheetFormatPr baseColWidth="10" defaultRowHeight="14.6" x14ac:dyDescent="0.4"/>
  <cols>
    <col min="1" max="1" width="24" customWidth="1"/>
    <col min="2" max="2" width="11.69140625" customWidth="1"/>
    <col min="3" max="3" width="7" bestFit="1" customWidth="1"/>
  </cols>
  <sheetData>
    <row r="1" spans="1:7" ht="38.25" customHeight="1" thickBot="1" x14ac:dyDescent="0.45">
      <c r="A1" s="201" t="s">
        <v>225</v>
      </c>
      <c r="B1" s="201"/>
      <c r="C1" s="201"/>
      <c r="D1" s="201"/>
      <c r="E1" s="201"/>
      <c r="F1" s="201"/>
      <c r="G1" s="201"/>
    </row>
    <row r="2" spans="1:7" ht="15" customHeight="1" thickBot="1" x14ac:dyDescent="0.45">
      <c r="A2" s="202" t="s">
        <v>301</v>
      </c>
      <c r="B2" s="193" t="s">
        <v>17</v>
      </c>
      <c r="C2" s="194"/>
      <c r="D2" s="204" t="s">
        <v>20</v>
      </c>
      <c r="E2" s="193" t="s">
        <v>268</v>
      </c>
      <c r="F2" s="194"/>
      <c r="G2" s="195" t="s">
        <v>269</v>
      </c>
    </row>
    <row r="3" spans="1:7" ht="15.9" customHeight="1" thickBot="1" x14ac:dyDescent="0.45">
      <c r="A3" s="203"/>
      <c r="B3" s="147" t="s">
        <v>23</v>
      </c>
      <c r="C3" s="147" t="s">
        <v>37</v>
      </c>
      <c r="D3" s="205"/>
      <c r="E3" s="148" t="s">
        <v>138</v>
      </c>
      <c r="F3" s="148" t="s">
        <v>45</v>
      </c>
      <c r="G3" s="196"/>
    </row>
    <row r="4" spans="1:7" ht="15" thickBot="1" x14ac:dyDescent="0.45">
      <c r="A4" s="193" t="s">
        <v>3</v>
      </c>
      <c r="B4" s="197"/>
      <c r="C4" s="197"/>
      <c r="D4" s="197"/>
      <c r="E4" s="197"/>
      <c r="F4" s="197"/>
      <c r="G4" s="194"/>
    </row>
    <row r="5" spans="1:7" ht="15" thickBot="1" x14ac:dyDescent="0.45">
      <c r="A5" s="143" t="s">
        <v>4</v>
      </c>
      <c r="B5" s="144">
        <v>40.419282766506186</v>
      </c>
      <c r="C5" s="144">
        <v>23.700331013602565</v>
      </c>
      <c r="D5" s="144">
        <v>31.35904653535319</v>
      </c>
      <c r="E5" s="144">
        <v>27.994494533517301</v>
      </c>
      <c r="F5" s="144">
        <v>34.723598537189083</v>
      </c>
      <c r="G5" s="144">
        <v>5.4708503943636053</v>
      </c>
    </row>
    <row r="6" spans="1:7" ht="15.9" customHeight="1" thickBot="1" x14ac:dyDescent="0.45">
      <c r="A6" s="143" t="s">
        <v>5</v>
      </c>
      <c r="B6" s="144">
        <v>50.864210414224523</v>
      </c>
      <c r="C6" s="144">
        <v>33.330044927150801</v>
      </c>
      <c r="D6" s="144">
        <v>41.35434008382876</v>
      </c>
      <c r="E6" s="144">
        <v>37.772632102949714</v>
      </c>
      <c r="F6" s="144">
        <v>44.936048064707805</v>
      </c>
      <c r="G6" s="144">
        <v>4.416309717034606</v>
      </c>
    </row>
    <row r="7" spans="1:7" ht="15" thickBot="1" x14ac:dyDescent="0.45">
      <c r="A7" s="143" t="s">
        <v>6</v>
      </c>
      <c r="B7" s="144">
        <v>46.642054950052888</v>
      </c>
      <c r="C7" s="144">
        <v>29.682573387925132</v>
      </c>
      <c r="D7" s="144">
        <v>37.314275194448769</v>
      </c>
      <c r="E7" s="144">
        <v>34.204593594744118</v>
      </c>
      <c r="F7" s="144">
        <v>40.423956794153412</v>
      </c>
      <c r="G7" s="144">
        <v>4.2494366283756699</v>
      </c>
    </row>
    <row r="8" spans="1:7" ht="15" thickBot="1" x14ac:dyDescent="0.45">
      <c r="A8" s="143" t="s">
        <v>7</v>
      </c>
      <c r="B8" s="144">
        <v>48.29229450941542</v>
      </c>
      <c r="C8" s="144">
        <v>31.745617422341589</v>
      </c>
      <c r="D8" s="144">
        <v>39.458815697981862</v>
      </c>
      <c r="E8" s="144">
        <v>35.515387990434633</v>
      </c>
      <c r="F8" s="144">
        <v>43.402243405529092</v>
      </c>
      <c r="G8" s="144">
        <v>5.0958927662606426</v>
      </c>
    </row>
    <row r="9" spans="1:7" ht="15" thickBot="1" x14ac:dyDescent="0.45">
      <c r="A9" s="143" t="s">
        <v>8</v>
      </c>
      <c r="B9" s="144">
        <v>51.460397896735543</v>
      </c>
      <c r="C9" s="144">
        <v>33.640212100000497</v>
      </c>
      <c r="D9" s="144">
        <v>42.045808534719498</v>
      </c>
      <c r="E9" s="144">
        <v>37.333272949422053</v>
      </c>
      <c r="F9" s="144">
        <v>46.758344120016943</v>
      </c>
      <c r="G9" s="144">
        <v>5.7150808366246224</v>
      </c>
    </row>
    <row r="10" spans="1:7" ht="15" thickBot="1" x14ac:dyDescent="0.45">
      <c r="A10" s="143" t="s">
        <v>9</v>
      </c>
      <c r="B10" s="144">
        <v>44.073667664294874</v>
      </c>
      <c r="C10" s="144">
        <v>25.48473282326615</v>
      </c>
      <c r="D10" s="144">
        <v>34.062034048767678</v>
      </c>
      <c r="E10" s="144">
        <v>30.568416342648796</v>
      </c>
      <c r="F10" s="144">
        <v>37.555651754886554</v>
      </c>
      <c r="G10" s="144">
        <v>5.2299223943781028</v>
      </c>
    </row>
    <row r="11" spans="1:7" ht="15" thickBot="1" x14ac:dyDescent="0.45">
      <c r="A11" s="143" t="s">
        <v>10</v>
      </c>
      <c r="B11" s="144">
        <v>51.18468277306166</v>
      </c>
      <c r="C11" s="144">
        <v>28.894241722119773</v>
      </c>
      <c r="D11" s="144">
        <v>39.528711733711489</v>
      </c>
      <c r="E11" s="144">
        <v>34.984059983794552</v>
      </c>
      <c r="F11" s="144">
        <v>44.073363483628434</v>
      </c>
      <c r="G11" s="144">
        <v>5.8624397464523161</v>
      </c>
    </row>
    <row r="12" spans="1:7" ht="15" thickBot="1" x14ac:dyDescent="0.45">
      <c r="A12" s="143" t="s">
        <v>11</v>
      </c>
      <c r="B12" s="144">
        <v>51.215947323644869</v>
      </c>
      <c r="C12" s="144">
        <v>29.60990872659583</v>
      </c>
      <c r="D12" s="144">
        <v>40.191259919097476</v>
      </c>
      <c r="E12" s="144">
        <v>33.001796374910363</v>
      </c>
      <c r="F12" s="144">
        <v>47.380723463284589</v>
      </c>
      <c r="G12" s="144">
        <v>9.1212699348994875</v>
      </c>
    </row>
    <row r="13" spans="1:7" ht="15" thickBot="1" x14ac:dyDescent="0.45">
      <c r="A13" s="143" t="s">
        <v>206</v>
      </c>
      <c r="B13" s="144">
        <v>32.5778082628036</v>
      </c>
      <c r="C13" s="144">
        <v>19.416971522310213</v>
      </c>
      <c r="D13" s="144">
        <v>25.79577568206442</v>
      </c>
      <c r="E13" s="144">
        <v>18.536303900347388</v>
      </c>
      <c r="F13" s="144">
        <v>33.055247463781448</v>
      </c>
      <c r="G13" s="144">
        <v>14.349833863618343</v>
      </c>
    </row>
    <row r="14" spans="1:7" ht="15" thickBot="1" x14ac:dyDescent="0.45">
      <c r="A14" s="143" t="s">
        <v>207</v>
      </c>
      <c r="B14" s="144">
        <v>33.581646126350947</v>
      </c>
      <c r="C14" s="144">
        <v>11.886823578054608</v>
      </c>
      <c r="D14" s="144">
        <v>21.190741524633296</v>
      </c>
      <c r="E14" s="144">
        <v>18.533228220001472</v>
      </c>
      <c r="F14" s="144">
        <v>23.848254829265116</v>
      </c>
      <c r="G14" s="144">
        <v>6.3946935461147092</v>
      </c>
    </row>
    <row r="15" spans="1:7" ht="15" thickBot="1" x14ac:dyDescent="0.45">
      <c r="A15" s="143" t="s">
        <v>208</v>
      </c>
      <c r="B15" s="144">
        <v>38.74875328533809</v>
      </c>
      <c r="C15" s="144">
        <v>21.164107485797231</v>
      </c>
      <c r="D15" s="144">
        <v>29.420900393174193</v>
      </c>
      <c r="E15" s="144">
        <v>25.725299237568088</v>
      </c>
      <c r="F15" s="144">
        <v>33.116501548780299</v>
      </c>
      <c r="G15" s="144">
        <v>6.4050065444298738</v>
      </c>
    </row>
    <row r="16" spans="1:7" ht="15" thickBot="1" x14ac:dyDescent="0.45">
      <c r="A16" s="143" t="s">
        <v>209</v>
      </c>
      <c r="B16" s="144">
        <v>34.680173147830338</v>
      </c>
      <c r="C16" s="144">
        <v>18.094649526909173</v>
      </c>
      <c r="D16" s="144">
        <v>25.477077178918595</v>
      </c>
      <c r="E16" s="144">
        <v>19.847811466693756</v>
      </c>
      <c r="F16" s="144">
        <v>31.106342891143434</v>
      </c>
      <c r="G16" s="144">
        <v>11.266592567126336</v>
      </c>
    </row>
    <row r="17" spans="1:7" ht="15" thickBot="1" x14ac:dyDescent="0.45">
      <c r="A17" s="143" t="s">
        <v>216</v>
      </c>
      <c r="B17" s="144">
        <v>27.732238221181156</v>
      </c>
      <c r="C17" s="144">
        <v>11.415455104129345</v>
      </c>
      <c r="D17" s="144">
        <v>18.403602761549116</v>
      </c>
      <c r="E17" s="144">
        <v>13.013841682354085</v>
      </c>
      <c r="F17" s="144">
        <v>23.793363840744146</v>
      </c>
      <c r="G17" s="144">
        <v>14.933345278627682</v>
      </c>
    </row>
    <row r="18" spans="1:7" ht="15" thickBot="1" x14ac:dyDescent="0.45">
      <c r="A18" s="143" t="s">
        <v>211</v>
      </c>
      <c r="B18" s="144">
        <v>41.41358774531642</v>
      </c>
      <c r="C18" s="144">
        <v>25.172860473827939</v>
      </c>
      <c r="D18" s="144">
        <v>32.944498990428727</v>
      </c>
      <c r="E18" s="144">
        <v>29.46542616223617</v>
      </c>
      <c r="F18" s="144">
        <v>36.423571818621284</v>
      </c>
      <c r="G18" s="144">
        <v>5.3848183309971143</v>
      </c>
    </row>
    <row r="19" spans="1:7" ht="15" thickBot="1" x14ac:dyDescent="0.45">
      <c r="A19" s="143" t="s">
        <v>212</v>
      </c>
      <c r="B19" s="144">
        <v>42.771210336353363</v>
      </c>
      <c r="C19" s="144">
        <v>29.61967755433113</v>
      </c>
      <c r="D19" s="144">
        <v>35.487403909594697</v>
      </c>
      <c r="E19" s="144">
        <v>31.359386261747524</v>
      </c>
      <c r="F19" s="144">
        <v>39.615421557441877</v>
      </c>
      <c r="G19" s="144">
        <v>5.9314074589196295</v>
      </c>
    </row>
    <row r="20" spans="1:7" ht="15" thickBot="1" x14ac:dyDescent="0.45">
      <c r="A20" s="143" t="s">
        <v>213</v>
      </c>
      <c r="B20" s="144">
        <v>38.350300036583761</v>
      </c>
      <c r="C20" s="144">
        <v>23.041502666862669</v>
      </c>
      <c r="D20" s="144">
        <v>30.31474561735525</v>
      </c>
      <c r="E20" s="144">
        <v>27.783048424926545</v>
      </c>
      <c r="F20" s="144">
        <v>32.846442809783952</v>
      </c>
      <c r="G20" s="144">
        <v>4.2584178637643264</v>
      </c>
    </row>
    <row r="21" spans="1:7" ht="15" thickBot="1" x14ac:dyDescent="0.45">
      <c r="A21" s="143" t="s">
        <v>214</v>
      </c>
      <c r="B21" s="144">
        <v>29.313748180180969</v>
      </c>
      <c r="C21" s="144">
        <v>13.347323515277603</v>
      </c>
      <c r="D21" s="144">
        <v>20.84473622866243</v>
      </c>
      <c r="E21" s="144">
        <v>16.76424119830542</v>
      </c>
      <c r="F21" s="144">
        <v>24.925231259019441</v>
      </c>
      <c r="G21" s="144">
        <v>9.9817546930904157</v>
      </c>
    </row>
    <row r="22" spans="1:7" ht="15" thickBot="1" x14ac:dyDescent="0.45">
      <c r="A22" s="143" t="s">
        <v>215</v>
      </c>
      <c r="B22" s="144">
        <v>41.438078359016053</v>
      </c>
      <c r="C22" s="144">
        <v>27.604580193203098</v>
      </c>
      <c r="D22" s="144">
        <v>34.027699759644022</v>
      </c>
      <c r="E22" s="144">
        <v>29.144677272075825</v>
      </c>
      <c r="F22" s="144">
        <v>38.910722247212213</v>
      </c>
      <c r="G22" s="144">
        <v>7.3172277950015978</v>
      </c>
    </row>
    <row r="23" spans="1:7" ht="15" thickBot="1" x14ac:dyDescent="0.45">
      <c r="A23" s="143" t="s">
        <v>12</v>
      </c>
      <c r="B23" s="144">
        <v>75.293005912168582</v>
      </c>
      <c r="C23" s="144">
        <v>58.556193207408313</v>
      </c>
      <c r="D23" s="144">
        <v>66.554979173377731</v>
      </c>
      <c r="E23" s="144">
        <v>64.449408812037049</v>
      </c>
      <c r="F23" s="144">
        <v>68.660549534718413</v>
      </c>
      <c r="G23" s="144">
        <v>1.6131681919694607</v>
      </c>
    </row>
    <row r="24" spans="1:7" ht="15" thickBot="1" x14ac:dyDescent="0.45">
      <c r="A24" s="198" t="s">
        <v>13</v>
      </c>
      <c r="B24" s="199"/>
      <c r="C24" s="199"/>
      <c r="D24" s="199"/>
      <c r="E24" s="199"/>
      <c r="F24" s="199"/>
      <c r="G24" s="200"/>
    </row>
    <row r="25" spans="1:7" ht="15" thickBot="1" x14ac:dyDescent="0.45">
      <c r="A25" s="143" t="s">
        <v>14</v>
      </c>
      <c r="B25" s="144">
        <v>68.756635835531128</v>
      </c>
      <c r="C25" s="144">
        <v>51.734034241126317</v>
      </c>
      <c r="D25" s="144">
        <v>59.818421205571845</v>
      </c>
      <c r="E25" s="144">
        <v>58.538434559468698</v>
      </c>
      <c r="F25" s="144">
        <v>61.098407851674999</v>
      </c>
      <c r="G25" s="144">
        <v>1.091090904779846</v>
      </c>
    </row>
    <row r="26" spans="1:7" ht="15" thickBot="1" x14ac:dyDescent="0.45">
      <c r="A26" s="143" t="s">
        <v>15</v>
      </c>
      <c r="B26" s="144">
        <v>34.237432893022543</v>
      </c>
      <c r="C26" s="144">
        <v>18.073582362552997</v>
      </c>
      <c r="D26" s="144">
        <v>25.448263385211888</v>
      </c>
      <c r="E26" s="144">
        <v>24.083460646054871</v>
      </c>
      <c r="F26" s="144">
        <v>26.813066124368905</v>
      </c>
      <c r="G26" s="144">
        <v>2.7346526925318382</v>
      </c>
    </row>
    <row r="27" spans="1:7" ht="15" thickBot="1" x14ac:dyDescent="0.45">
      <c r="A27" s="145" t="s">
        <v>20</v>
      </c>
      <c r="B27" s="146">
        <v>50.519139226685461</v>
      </c>
      <c r="C27" s="146">
        <v>33.322206932960761</v>
      </c>
      <c r="D27" s="146">
        <v>41.316502142027517</v>
      </c>
      <c r="E27" s="146">
        <v>40.295963601126168</v>
      </c>
      <c r="F27" s="146">
        <v>42.337040682928865</v>
      </c>
      <c r="G27" s="146">
        <v>1.2594945914316193</v>
      </c>
    </row>
    <row r="28" spans="1:7" ht="15.45" x14ac:dyDescent="0.4">
      <c r="A28" s="70" t="s">
        <v>281</v>
      </c>
    </row>
  </sheetData>
  <mergeCells count="8">
    <mergeCell ref="E2:F2"/>
    <mergeCell ref="G2:G3"/>
    <mergeCell ref="A4:G4"/>
    <mergeCell ref="A24:G24"/>
    <mergeCell ref="A1:G1"/>
    <mergeCell ref="A2:A3"/>
    <mergeCell ref="B2:C2"/>
    <mergeCell ref="D2: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1EFDB-2D58-497E-8DBF-6B8482E72BC2}">
  <dimension ref="A1:K33"/>
  <sheetViews>
    <sheetView workbookViewId="0">
      <selection activeCell="D10" sqref="D10"/>
    </sheetView>
  </sheetViews>
  <sheetFormatPr baseColWidth="10" defaultRowHeight="14.6" x14ac:dyDescent="0.4"/>
  <cols>
    <col min="1" max="1" width="19.53515625" customWidth="1"/>
    <col min="2" max="2" width="16.84375" customWidth="1"/>
    <col min="6" max="6" width="15.61328125" customWidth="1"/>
  </cols>
  <sheetData>
    <row r="1" spans="1:11" ht="15.9" thickBot="1" x14ac:dyDescent="0.45">
      <c r="A1" s="188" t="s">
        <v>141</v>
      </c>
      <c r="B1" s="188"/>
      <c r="C1" s="188"/>
      <c r="D1" s="188"/>
      <c r="E1" s="188"/>
      <c r="F1" s="188"/>
    </row>
    <row r="2" spans="1:11" ht="46.95" customHeight="1" thickBot="1" x14ac:dyDescent="0.45">
      <c r="A2" s="209" t="s">
        <v>302</v>
      </c>
      <c r="B2" s="208" t="s">
        <v>26</v>
      </c>
      <c r="C2" s="208" t="s">
        <v>139</v>
      </c>
      <c r="D2" s="208"/>
      <c r="E2" s="206" t="s">
        <v>269</v>
      </c>
      <c r="F2" s="208" t="s">
        <v>27</v>
      </c>
      <c r="G2" s="208" t="s">
        <v>140</v>
      </c>
      <c r="H2" s="208"/>
      <c r="I2" s="206" t="s">
        <v>269</v>
      </c>
      <c r="K2" s="162"/>
    </row>
    <row r="3" spans="1:11" ht="15.9" thickBot="1" x14ac:dyDescent="0.45">
      <c r="A3" s="209"/>
      <c r="B3" s="208"/>
      <c r="C3" s="66" t="s">
        <v>138</v>
      </c>
      <c r="D3" s="66" t="s">
        <v>45</v>
      </c>
      <c r="E3" s="207"/>
      <c r="F3" s="208"/>
      <c r="G3" s="66" t="s">
        <v>138</v>
      </c>
      <c r="H3" s="66" t="s">
        <v>45</v>
      </c>
      <c r="I3" s="207"/>
      <c r="K3" s="162"/>
    </row>
    <row r="4" spans="1:11" ht="15.45" x14ac:dyDescent="0.4">
      <c r="A4" s="186" t="s">
        <v>3</v>
      </c>
      <c r="B4" s="187"/>
      <c r="C4" s="187"/>
      <c r="D4" s="187"/>
      <c r="E4" s="187"/>
      <c r="F4" s="187"/>
      <c r="G4" s="187"/>
      <c r="H4" s="187"/>
      <c r="I4" s="159"/>
      <c r="K4" s="162"/>
    </row>
    <row r="5" spans="1:11" ht="15.9" thickBot="1" x14ac:dyDescent="0.45">
      <c r="A5" s="4" t="s">
        <v>4</v>
      </c>
      <c r="B5" s="56">
        <v>74.237577947313497</v>
      </c>
      <c r="C5" s="56">
        <v>66.95102506731898</v>
      </c>
      <c r="D5" s="56">
        <v>81.524130827307999</v>
      </c>
      <c r="E5" s="56">
        <v>5.0048235430702119</v>
      </c>
      <c r="F5" s="56">
        <v>59.796412095092236</v>
      </c>
      <c r="G5" s="56">
        <v>54.259940259299235</v>
      </c>
      <c r="H5" s="56">
        <v>65.332883930885231</v>
      </c>
      <c r="I5" s="56">
        <v>4.7211566639558864</v>
      </c>
      <c r="K5" s="162"/>
    </row>
    <row r="6" spans="1:11" ht="15.9" thickBot="1" x14ac:dyDescent="0.45">
      <c r="A6" s="4" t="s">
        <v>5</v>
      </c>
      <c r="B6" s="56">
        <v>88.385072545128679</v>
      </c>
      <c r="C6" s="56">
        <v>83.137435770641744</v>
      </c>
      <c r="D6" s="56">
        <v>93.6327093196156</v>
      </c>
      <c r="E6" s="56">
        <v>3.0274382062016447</v>
      </c>
      <c r="F6" s="56">
        <v>72.653155041150413</v>
      </c>
      <c r="G6" s="56">
        <v>68.765743193557981</v>
      </c>
      <c r="H6" s="56">
        <v>76.540566888742859</v>
      </c>
      <c r="I6" s="56">
        <v>2.728327612869712</v>
      </c>
      <c r="K6" s="162"/>
    </row>
    <row r="7" spans="1:11" ht="15.9" thickBot="1" x14ac:dyDescent="0.45">
      <c r="A7" s="4" t="s">
        <v>6</v>
      </c>
      <c r="B7" s="56">
        <v>85.83905516535134</v>
      </c>
      <c r="C7" s="56">
        <v>79.93529325723992</v>
      </c>
      <c r="D7" s="56">
        <v>91.742817073462774</v>
      </c>
      <c r="E7" s="56">
        <v>3.5069885597778931</v>
      </c>
      <c r="F7" s="56">
        <v>71.522757940162435</v>
      </c>
      <c r="G7" s="56">
        <v>66.934423433414096</v>
      </c>
      <c r="H7" s="56">
        <v>76.11109244691076</v>
      </c>
      <c r="I7" s="56">
        <v>3.2711560510049704</v>
      </c>
      <c r="K7" s="162"/>
    </row>
    <row r="8" spans="1:11" ht="15.9" thickBot="1" x14ac:dyDescent="0.45">
      <c r="A8" s="4" t="s">
        <v>7</v>
      </c>
      <c r="B8" s="56">
        <v>72.941434257868323</v>
      </c>
      <c r="C8" s="56">
        <v>64.416789172879248</v>
      </c>
      <c r="D8" s="56">
        <v>81.466079342857384</v>
      </c>
      <c r="E8" s="56">
        <v>5.9592616098353632</v>
      </c>
      <c r="F8" s="56">
        <v>63.550513593651289</v>
      </c>
      <c r="G8" s="56">
        <v>56.806234995579771</v>
      </c>
      <c r="H8" s="56">
        <v>70.294792191722806</v>
      </c>
      <c r="I8" s="56">
        <v>5.4113656524256175</v>
      </c>
      <c r="K8" s="162"/>
    </row>
    <row r="9" spans="1:11" ht="15.9" thickBot="1" x14ac:dyDescent="0.45">
      <c r="A9" s="4" t="s">
        <v>8</v>
      </c>
      <c r="B9" s="56">
        <v>56.077724999884694</v>
      </c>
      <c r="C9" s="56">
        <v>48.131393866280305</v>
      </c>
      <c r="D9" s="56">
        <v>64.024056133489083</v>
      </c>
      <c r="E9" s="56">
        <v>7.2254802022668416</v>
      </c>
      <c r="F9" s="56">
        <v>43.779504223404494</v>
      </c>
      <c r="G9" s="56">
        <v>36.846320829262353</v>
      </c>
      <c r="H9" s="56">
        <v>50.712687617546635</v>
      </c>
      <c r="I9" s="56">
        <v>8.0751814973609726</v>
      </c>
      <c r="K9" s="162"/>
    </row>
    <row r="10" spans="1:11" ht="15.9" thickBot="1" x14ac:dyDescent="0.45">
      <c r="A10" s="4" t="s">
        <v>9</v>
      </c>
      <c r="B10" s="56">
        <v>47.434288359215778</v>
      </c>
      <c r="C10" s="56">
        <v>39.595479538461817</v>
      </c>
      <c r="D10" s="56">
        <v>55.273097179969731</v>
      </c>
      <c r="E10" s="56">
        <v>8.4265174898390907</v>
      </c>
      <c r="F10" s="56">
        <v>39.382469399634005</v>
      </c>
      <c r="G10" s="56">
        <v>32.698024170537821</v>
      </c>
      <c r="H10" s="56">
        <v>46.066914628730196</v>
      </c>
      <c r="I10" s="56">
        <v>8.6547169339981469</v>
      </c>
      <c r="K10" s="162"/>
    </row>
    <row r="11" spans="1:11" ht="15.9" thickBot="1" x14ac:dyDescent="0.45">
      <c r="A11" s="4" t="s">
        <v>10</v>
      </c>
      <c r="B11" s="56">
        <v>99.390560638715826</v>
      </c>
      <c r="C11" s="56">
        <v>92.120317754483963</v>
      </c>
      <c r="D11" s="56">
        <v>106.66080352294772</v>
      </c>
      <c r="E11" s="56">
        <v>3.7298745315881598</v>
      </c>
      <c r="F11" s="56">
        <v>82.568355183948668</v>
      </c>
      <c r="G11" s="56">
        <v>77.645954920967981</v>
      </c>
      <c r="H11" s="56">
        <v>87.49075544692937</v>
      </c>
      <c r="I11" s="56">
        <v>3.0398610678514606</v>
      </c>
      <c r="K11" s="162"/>
    </row>
    <row r="12" spans="1:11" ht="15.9" thickBot="1" x14ac:dyDescent="0.45">
      <c r="A12" s="4" t="s">
        <v>11</v>
      </c>
      <c r="B12" s="56">
        <v>77.054054950951397</v>
      </c>
      <c r="C12" s="56">
        <v>61.98447008877168</v>
      </c>
      <c r="D12" s="56">
        <v>92.12363981313112</v>
      </c>
      <c r="E12" s="56">
        <v>9.9723206298561227</v>
      </c>
      <c r="F12" s="56">
        <v>53.813342436541987</v>
      </c>
      <c r="G12" s="56">
        <v>41.855199133777063</v>
      </c>
      <c r="H12" s="56">
        <v>65.771485739306911</v>
      </c>
      <c r="I12" s="56">
        <v>11.330895368188134</v>
      </c>
      <c r="K12" s="162"/>
    </row>
    <row r="13" spans="1:11" ht="15.9" thickBot="1" x14ac:dyDescent="0.45">
      <c r="A13" s="4" t="s">
        <v>206</v>
      </c>
      <c r="B13" s="56">
        <v>23.708458026480052</v>
      </c>
      <c r="C13" s="56">
        <v>9.9984233500915174</v>
      </c>
      <c r="D13" s="56">
        <v>37.418492702868591</v>
      </c>
      <c r="E13" s="56">
        <v>29.486667166612495</v>
      </c>
      <c r="F13" s="56">
        <v>18.318878287227665</v>
      </c>
      <c r="G13" s="56">
        <v>7.3017162427881681</v>
      </c>
      <c r="H13" s="56">
        <v>29.336040331667164</v>
      </c>
      <c r="I13" s="56">
        <v>30.666294591795673</v>
      </c>
      <c r="K13" s="162"/>
    </row>
    <row r="14" spans="1:11" ht="15.9" thickBot="1" x14ac:dyDescent="0.45">
      <c r="A14" s="4" t="s">
        <v>207</v>
      </c>
      <c r="B14" s="56">
        <v>57.680827255230426</v>
      </c>
      <c r="C14" s="56">
        <v>50.640156683831947</v>
      </c>
      <c r="D14" s="56">
        <v>64.721497826628905</v>
      </c>
      <c r="E14" s="56">
        <v>6.224048774324709</v>
      </c>
      <c r="F14" s="56">
        <v>45.585193535363345</v>
      </c>
      <c r="G14" s="56">
        <v>40.216944379834089</v>
      </c>
      <c r="H14" s="56">
        <v>50.953442690892594</v>
      </c>
      <c r="I14" s="56">
        <v>6.0048104762564138</v>
      </c>
      <c r="K14" s="162"/>
    </row>
    <row r="15" spans="1:11" ht="15.9" thickBot="1" x14ac:dyDescent="0.45">
      <c r="A15" s="4" t="s">
        <v>208</v>
      </c>
      <c r="B15" s="56">
        <v>69.880932175525672</v>
      </c>
      <c r="C15" s="56">
        <v>62.329145792109344</v>
      </c>
      <c r="D15" s="56">
        <v>77.432718558942014</v>
      </c>
      <c r="E15" s="56">
        <v>5.510378745370156</v>
      </c>
      <c r="F15" s="56">
        <v>58.704569915435179</v>
      </c>
      <c r="G15" s="56">
        <v>52.505371643471136</v>
      </c>
      <c r="H15" s="56">
        <v>64.903768187399223</v>
      </c>
      <c r="I15" s="56">
        <v>5.3846075951354884</v>
      </c>
      <c r="K15" s="162"/>
    </row>
    <row r="16" spans="1:11" ht="15.9" thickBot="1" x14ac:dyDescent="0.45">
      <c r="A16" s="4" t="s">
        <v>209</v>
      </c>
      <c r="B16" s="56">
        <v>53.477845582159034</v>
      </c>
      <c r="C16" s="56">
        <v>46.480197675219685</v>
      </c>
      <c r="D16" s="56">
        <v>60.475493489098376</v>
      </c>
      <c r="E16" s="56">
        <v>6.67219341392512</v>
      </c>
      <c r="F16" s="56">
        <v>46.246479361049751</v>
      </c>
      <c r="G16" s="56">
        <v>40.077069461775459</v>
      </c>
      <c r="H16" s="56">
        <v>52.415889260324057</v>
      </c>
      <c r="I16" s="56">
        <v>6.8022939100020787</v>
      </c>
      <c r="K16" s="162"/>
    </row>
    <row r="17" spans="1:11" ht="15.9" thickBot="1" x14ac:dyDescent="0.45">
      <c r="A17" s="4" t="s">
        <v>210</v>
      </c>
      <c r="B17" s="56">
        <v>57.139874236747332</v>
      </c>
      <c r="C17" s="56">
        <v>44.555926476028716</v>
      </c>
      <c r="D17" s="56">
        <v>69.723821997465947</v>
      </c>
      <c r="E17" s="56">
        <v>11.229697816288198</v>
      </c>
      <c r="F17" s="56">
        <v>43.893090081307982</v>
      </c>
      <c r="G17" s="56">
        <v>34.69006300529324</v>
      </c>
      <c r="H17" s="56">
        <v>53.096117157322723</v>
      </c>
      <c r="I17" s="56">
        <v>10.691163879958507</v>
      </c>
      <c r="K17" s="162"/>
    </row>
    <row r="18" spans="1:11" ht="15.9" thickBot="1" x14ac:dyDescent="0.45">
      <c r="A18" s="4" t="s">
        <v>211</v>
      </c>
      <c r="B18" s="56">
        <v>78.819046431795059</v>
      </c>
      <c r="C18" s="56">
        <v>73.718667539680823</v>
      </c>
      <c r="D18" s="56">
        <v>83.919425323909294</v>
      </c>
      <c r="E18" s="56">
        <v>3.2996031280262872</v>
      </c>
      <c r="F18" s="56">
        <v>63.549720765151733</v>
      </c>
      <c r="G18" s="56">
        <v>59.741564023932384</v>
      </c>
      <c r="H18" s="56">
        <v>67.357877506371082</v>
      </c>
      <c r="I18" s="56">
        <v>3.0555655998010076</v>
      </c>
      <c r="K18" s="162"/>
    </row>
    <row r="19" spans="1:11" ht="15.9" thickBot="1" x14ac:dyDescent="0.45">
      <c r="A19" s="4" t="s">
        <v>212</v>
      </c>
      <c r="B19" s="56">
        <v>70.401442008168573</v>
      </c>
      <c r="C19" s="56">
        <v>64.927159960030181</v>
      </c>
      <c r="D19" s="56">
        <v>75.875724056306979</v>
      </c>
      <c r="E19" s="56">
        <v>3.9649348727953537</v>
      </c>
      <c r="F19" s="56">
        <v>53.773553314573434</v>
      </c>
      <c r="G19" s="56">
        <v>49.388604590180513</v>
      </c>
      <c r="H19" s="56">
        <v>58.15850203896634</v>
      </c>
      <c r="I19" s="56">
        <v>4.1580166810578012</v>
      </c>
      <c r="K19" s="162"/>
    </row>
    <row r="20" spans="1:11" ht="15.9" thickBot="1" x14ac:dyDescent="0.45">
      <c r="A20" s="4" t="s">
        <v>213</v>
      </c>
      <c r="B20" s="56">
        <v>71.826937429096404</v>
      </c>
      <c r="C20" s="56">
        <v>65.788880603067199</v>
      </c>
      <c r="D20" s="56">
        <v>77.864994255125609</v>
      </c>
      <c r="E20" s="56">
        <v>4.2864749489523026</v>
      </c>
      <c r="F20" s="56">
        <v>57.452624783058013</v>
      </c>
      <c r="G20" s="56">
        <v>52.897868529195023</v>
      </c>
      <c r="H20" s="56">
        <v>62.007381036921004</v>
      </c>
      <c r="I20" s="56">
        <v>4.0424597965796307</v>
      </c>
      <c r="K20" s="162"/>
    </row>
    <row r="21" spans="1:11" ht="15.9" thickBot="1" x14ac:dyDescent="0.45">
      <c r="A21" s="4" t="s">
        <v>214</v>
      </c>
      <c r="B21" s="56">
        <v>55.723384281544455</v>
      </c>
      <c r="C21" s="56">
        <v>38.581270872834736</v>
      </c>
      <c r="D21" s="56">
        <v>72.865497690254159</v>
      </c>
      <c r="E21" s="56">
        <v>15.686184629369073</v>
      </c>
      <c r="F21" s="56">
        <v>40.093648323203027</v>
      </c>
      <c r="G21" s="56">
        <v>26.860300654266705</v>
      </c>
      <c r="H21" s="56">
        <v>53.326995992139345</v>
      </c>
      <c r="I21" s="56">
        <v>16.830018334420309</v>
      </c>
      <c r="K21" s="162"/>
    </row>
    <row r="22" spans="1:11" ht="15.9" thickBot="1" x14ac:dyDescent="0.45">
      <c r="A22" s="4" t="s">
        <v>215</v>
      </c>
      <c r="B22" s="56">
        <v>77.41448240346908</v>
      </c>
      <c r="C22" s="56">
        <v>65.968376479403972</v>
      </c>
      <c r="D22" s="56">
        <v>88.860588327534188</v>
      </c>
      <c r="E22" s="56">
        <v>7.5392125863426278</v>
      </c>
      <c r="F22" s="56">
        <v>58.649126823656239</v>
      </c>
      <c r="G22" s="56">
        <v>50.061020205386733</v>
      </c>
      <c r="H22" s="56">
        <v>67.237233441925753</v>
      </c>
      <c r="I22" s="56">
        <v>7.4666590400656805</v>
      </c>
      <c r="K22" s="162"/>
    </row>
    <row r="23" spans="1:11" ht="15.9" thickBot="1" x14ac:dyDescent="0.45">
      <c r="A23" s="4" t="s">
        <v>12</v>
      </c>
      <c r="B23" s="56">
        <v>109.75866223657587</v>
      </c>
      <c r="C23" s="56">
        <v>105.04179783682648</v>
      </c>
      <c r="D23" s="56">
        <v>114.47552663632526</v>
      </c>
      <c r="E23" s="56">
        <v>2.1913160995720267</v>
      </c>
      <c r="F23" s="56">
        <v>83.248597383372086</v>
      </c>
      <c r="G23" s="56">
        <v>80.501676861064183</v>
      </c>
      <c r="H23" s="56">
        <v>85.995517905679975</v>
      </c>
      <c r="I23" s="56">
        <v>1.6825175860087276</v>
      </c>
      <c r="K23" s="162"/>
    </row>
    <row r="24" spans="1:11" ht="15.45" x14ac:dyDescent="0.4">
      <c r="A24" s="186" t="s">
        <v>13</v>
      </c>
      <c r="B24" s="187"/>
      <c r="C24" s="187"/>
      <c r="D24" s="187"/>
      <c r="E24" s="187"/>
      <c r="F24" s="187"/>
      <c r="G24" s="187"/>
      <c r="H24" s="187"/>
      <c r="I24" s="159"/>
      <c r="K24" s="162"/>
    </row>
    <row r="25" spans="1:11" ht="15.9" thickBot="1" x14ac:dyDescent="0.45">
      <c r="A25" s="4" t="s">
        <v>14</v>
      </c>
      <c r="B25" s="56">
        <v>97.24179599012075</v>
      </c>
      <c r="C25" s="56">
        <v>94.773233084334407</v>
      </c>
      <c r="D25" s="56">
        <v>99.710358895907092</v>
      </c>
      <c r="E25" s="56">
        <v>1.294439242456968</v>
      </c>
      <c r="F25" s="56">
        <v>76.285678912499449</v>
      </c>
      <c r="G25" s="56">
        <v>74.704055866080182</v>
      </c>
      <c r="H25" s="56">
        <v>77.867301958918731</v>
      </c>
      <c r="I25" s="56">
        <v>1.0571835876290074</v>
      </c>
      <c r="K25" s="162"/>
    </row>
    <row r="26" spans="1:11" ht="15.9" thickBot="1" x14ac:dyDescent="0.45">
      <c r="A26" s="4" t="s">
        <v>15</v>
      </c>
      <c r="B26" s="56">
        <v>65.930523105394656</v>
      </c>
      <c r="C26" s="56">
        <v>63.324963761713363</v>
      </c>
      <c r="D26" s="56">
        <v>68.536082449075948</v>
      </c>
      <c r="E26" s="56">
        <v>2.0151384549662694</v>
      </c>
      <c r="F26" s="56">
        <v>54.168813709132223</v>
      </c>
      <c r="G26" s="56">
        <v>52.123676717170966</v>
      </c>
      <c r="H26" s="56">
        <v>56.213950701093488</v>
      </c>
      <c r="I26" s="56">
        <v>1.9251453416981368</v>
      </c>
      <c r="K26" s="162"/>
    </row>
    <row r="27" spans="1:11" ht="15.45" x14ac:dyDescent="0.4">
      <c r="A27" s="186" t="s">
        <v>28</v>
      </c>
      <c r="B27" s="187"/>
      <c r="C27" s="187"/>
      <c r="D27" s="187"/>
      <c r="E27" s="187"/>
      <c r="F27" s="187"/>
      <c r="G27" s="187"/>
      <c r="H27" s="187"/>
      <c r="I27" s="159"/>
      <c r="K27" s="162"/>
    </row>
    <row r="28" spans="1:11" ht="15.9" thickBot="1" x14ac:dyDescent="0.45">
      <c r="A28" s="4" t="s">
        <v>23</v>
      </c>
      <c r="B28" s="56">
        <v>78.141084462450593</v>
      </c>
      <c r="C28" s="56">
        <v>75.901188562498547</v>
      </c>
      <c r="D28" s="56">
        <v>80.380980362402639</v>
      </c>
      <c r="E28" s="56">
        <v>1.461634696739007</v>
      </c>
      <c r="F28" s="56">
        <v>63.193877401812458</v>
      </c>
      <c r="G28" s="56">
        <v>61.485742723129619</v>
      </c>
      <c r="H28" s="56">
        <v>64.902012080495297</v>
      </c>
      <c r="I28" s="56">
        <v>1.3782803034472326</v>
      </c>
      <c r="K28" s="162"/>
    </row>
    <row r="29" spans="1:11" ht="15.9" thickBot="1" x14ac:dyDescent="0.45">
      <c r="A29" s="4" t="s">
        <v>24</v>
      </c>
      <c r="B29" s="56">
        <v>79.069132889493247</v>
      </c>
      <c r="C29" s="56">
        <v>76.795926850352387</v>
      </c>
      <c r="D29" s="56">
        <v>81.342338928634092</v>
      </c>
      <c r="E29" s="56">
        <v>1.4659604992988933</v>
      </c>
      <c r="F29" s="56">
        <v>62.990329407357351</v>
      </c>
      <c r="G29" s="56">
        <v>61.357098547776111</v>
      </c>
      <c r="H29" s="56">
        <v>64.623560266938583</v>
      </c>
      <c r="I29" s="56">
        <v>1.3220995000935016</v>
      </c>
      <c r="K29" s="162"/>
    </row>
    <row r="30" spans="1:11" ht="15.9" thickBot="1" x14ac:dyDescent="0.45">
      <c r="A30" s="5" t="s">
        <v>20</v>
      </c>
      <c r="B30" s="57">
        <v>78.573279696220297</v>
      </c>
      <c r="C30" s="57">
        <v>76.666616330232031</v>
      </c>
      <c r="D30" s="57">
        <v>80.479943062208577</v>
      </c>
      <c r="E30" s="57">
        <v>1.2373415143434339</v>
      </c>
      <c r="F30" s="57">
        <v>63.099084424976617</v>
      </c>
      <c r="G30" s="57">
        <v>61.679988095832137</v>
      </c>
      <c r="H30" s="57">
        <v>64.51818075412109</v>
      </c>
      <c r="I30" s="57">
        <v>1.14677776106947</v>
      </c>
      <c r="K30" s="162"/>
    </row>
    <row r="31" spans="1:11" ht="15.45" x14ac:dyDescent="0.4">
      <c r="A31" s="70" t="s">
        <v>281</v>
      </c>
      <c r="K31" s="162"/>
    </row>
    <row r="32" spans="1:11" x14ac:dyDescent="0.4">
      <c r="K32" s="162"/>
    </row>
    <row r="33" spans="11:11" x14ac:dyDescent="0.4">
      <c r="K33" s="162"/>
    </row>
  </sheetData>
  <mergeCells count="11">
    <mergeCell ref="A1:F1"/>
    <mergeCell ref="A2:A3"/>
    <mergeCell ref="B2:B3"/>
    <mergeCell ref="C2:D2"/>
    <mergeCell ref="F2:F3"/>
    <mergeCell ref="A4:H4"/>
    <mergeCell ref="A24:H24"/>
    <mergeCell ref="A27:H27"/>
    <mergeCell ref="E2:E3"/>
    <mergeCell ref="I2:I3"/>
    <mergeCell ref="G2:H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BB9F-A2E0-467D-95D8-209AE98844E0}">
  <dimension ref="A1:L33"/>
  <sheetViews>
    <sheetView workbookViewId="0">
      <selection activeCell="F13" sqref="F13"/>
    </sheetView>
  </sheetViews>
  <sheetFormatPr baseColWidth="10" defaultRowHeight="14.6" x14ac:dyDescent="0.4"/>
  <cols>
    <col min="1" max="1" width="20.23046875" bestFit="1" customWidth="1"/>
    <col min="2" max="2" width="23.69140625" bestFit="1" customWidth="1"/>
    <col min="3" max="3" width="10.84375" bestFit="1" customWidth="1"/>
    <col min="4" max="4" width="11.23046875" bestFit="1" customWidth="1"/>
    <col min="5" max="5" width="11.23046875" customWidth="1"/>
    <col min="6" max="6" width="25.53515625" bestFit="1" customWidth="1"/>
    <col min="7" max="8" width="11.4609375" customWidth="1"/>
    <col min="9" max="9" width="11.23046875" customWidth="1"/>
  </cols>
  <sheetData>
    <row r="1" spans="1:12" ht="15.9" thickBot="1" x14ac:dyDescent="0.45">
      <c r="A1" s="191" t="s">
        <v>142</v>
      </c>
      <c r="B1" s="191"/>
      <c r="C1" s="191"/>
      <c r="D1" s="191"/>
      <c r="E1" s="191"/>
      <c r="F1" s="191"/>
      <c r="G1" s="3"/>
      <c r="H1" s="3"/>
      <c r="I1" s="3"/>
      <c r="L1" s="163"/>
    </row>
    <row r="2" spans="1:12" ht="47.4" customHeight="1" thickBot="1" x14ac:dyDescent="0.45">
      <c r="A2" s="209" t="s">
        <v>302</v>
      </c>
      <c r="B2" s="208" t="s">
        <v>29</v>
      </c>
      <c r="C2" s="208" t="s">
        <v>139</v>
      </c>
      <c r="D2" s="208"/>
      <c r="E2" s="206" t="s">
        <v>269</v>
      </c>
      <c r="F2" s="206" t="s">
        <v>30</v>
      </c>
      <c r="G2" s="208" t="s">
        <v>140</v>
      </c>
      <c r="H2" s="208"/>
      <c r="I2" s="206" t="s">
        <v>269</v>
      </c>
      <c r="L2" s="163"/>
    </row>
    <row r="3" spans="1:12" ht="15.9" thickBot="1" x14ac:dyDescent="0.45">
      <c r="A3" s="209"/>
      <c r="B3" s="208"/>
      <c r="C3" s="66" t="s">
        <v>138</v>
      </c>
      <c r="D3" s="66" t="s">
        <v>45</v>
      </c>
      <c r="E3" s="207"/>
      <c r="F3" s="207"/>
      <c r="G3" s="66" t="s">
        <v>138</v>
      </c>
      <c r="H3" s="66" t="s">
        <v>45</v>
      </c>
      <c r="I3" s="207"/>
      <c r="L3" s="163"/>
    </row>
    <row r="4" spans="1:12" ht="15.9" thickBot="1" x14ac:dyDescent="0.45">
      <c r="A4" s="210" t="s">
        <v>3</v>
      </c>
      <c r="B4" s="211"/>
      <c r="C4" s="211"/>
      <c r="D4" s="211"/>
      <c r="E4" s="211"/>
      <c r="F4" s="211"/>
      <c r="G4" s="211"/>
      <c r="H4" s="212"/>
      <c r="I4" s="159"/>
      <c r="L4" s="163"/>
    </row>
    <row r="5" spans="1:12" ht="15.9" thickBot="1" x14ac:dyDescent="0.45">
      <c r="A5" s="10" t="s">
        <v>4</v>
      </c>
      <c r="B5" s="56">
        <v>61.077631163173329</v>
      </c>
      <c r="C5" s="56">
        <v>52.443643069751801</v>
      </c>
      <c r="D5" s="56">
        <v>69.711619256594858</v>
      </c>
      <c r="E5" s="56">
        <v>7.2080817523794982</v>
      </c>
      <c r="F5" s="56">
        <v>31.675074389361285</v>
      </c>
      <c r="G5" s="56">
        <v>26.938361429907726</v>
      </c>
      <c r="H5" s="56">
        <v>36.411787348814848</v>
      </c>
      <c r="I5" s="56">
        <v>7.6251759151070475</v>
      </c>
      <c r="L5" s="163"/>
    </row>
    <row r="6" spans="1:12" ht="15.9" thickBot="1" x14ac:dyDescent="0.45">
      <c r="A6" s="10" t="s">
        <v>5</v>
      </c>
      <c r="B6" s="56">
        <v>71.939609904982973</v>
      </c>
      <c r="C6" s="56">
        <v>62.304238361387995</v>
      </c>
      <c r="D6" s="56">
        <v>81.574981448577944</v>
      </c>
      <c r="E6" s="56">
        <v>6.8295302130265103</v>
      </c>
      <c r="F6" s="56">
        <v>39.562207080795851</v>
      </c>
      <c r="G6" s="56">
        <v>34.008219518742131</v>
      </c>
      <c r="H6" s="56">
        <v>45.116194642849571</v>
      </c>
      <c r="I6" s="56">
        <v>7.1583814046727703</v>
      </c>
      <c r="L6" s="163"/>
    </row>
    <row r="7" spans="1:12" ht="15.9" thickBot="1" x14ac:dyDescent="0.45">
      <c r="A7" s="10" t="s">
        <v>6</v>
      </c>
      <c r="B7" s="56">
        <v>67.319633475947455</v>
      </c>
      <c r="C7" s="56">
        <v>58.674663703716732</v>
      </c>
      <c r="D7" s="56">
        <v>75.964603248178165</v>
      </c>
      <c r="E7" s="56">
        <v>6.5480529038929962</v>
      </c>
      <c r="F7" s="56">
        <v>42.447453802081235</v>
      </c>
      <c r="G7" s="56">
        <v>36.879334244926348</v>
      </c>
      <c r="H7" s="56">
        <v>48.015573359236122</v>
      </c>
      <c r="I7" s="56">
        <v>6.6887867588199175</v>
      </c>
      <c r="L7" s="163"/>
    </row>
    <row r="8" spans="1:12" ht="15.9" thickBot="1" x14ac:dyDescent="0.45">
      <c r="A8" s="10" t="s">
        <v>7</v>
      </c>
      <c r="B8" s="56">
        <v>73.788686240571792</v>
      </c>
      <c r="C8" s="56">
        <v>61.871160857557875</v>
      </c>
      <c r="D8" s="56">
        <v>85.706211623585702</v>
      </c>
      <c r="E8" s="56">
        <v>8.2354389255569149</v>
      </c>
      <c r="F8" s="56">
        <v>42.737700848772477</v>
      </c>
      <c r="G8" s="56">
        <v>34.97214337558411</v>
      </c>
      <c r="H8" s="56">
        <v>50.503258321960843</v>
      </c>
      <c r="I8" s="56">
        <v>9.2651387344008551</v>
      </c>
      <c r="L8" s="163"/>
    </row>
    <row r="9" spans="1:12" ht="15.9" thickBot="1" x14ac:dyDescent="0.45">
      <c r="A9" s="10" t="s">
        <v>8</v>
      </c>
      <c r="B9" s="56">
        <v>59.488096117542668</v>
      </c>
      <c r="C9" s="56">
        <v>49.077109833987791</v>
      </c>
      <c r="D9" s="56">
        <v>69.899082401097544</v>
      </c>
      <c r="E9" s="56">
        <v>8.923849714411924</v>
      </c>
      <c r="F9" s="56">
        <v>27.77937374392857</v>
      </c>
      <c r="G9" s="56">
        <v>20.923435217418152</v>
      </c>
      <c r="H9" s="56">
        <v>34.635312270438988</v>
      </c>
      <c r="I9" s="56">
        <v>12.584469348819862</v>
      </c>
      <c r="L9" s="163"/>
    </row>
    <row r="10" spans="1:12" ht="15.9" thickBot="1" x14ac:dyDescent="0.45">
      <c r="A10" s="10" t="s">
        <v>9</v>
      </c>
      <c r="B10" s="56">
        <v>42.639971252799477</v>
      </c>
      <c r="C10" s="56">
        <v>34.243468235581986</v>
      </c>
      <c r="D10" s="56">
        <v>51.03647427001696</v>
      </c>
      <c r="E10" s="56">
        <v>10.040884892972986</v>
      </c>
      <c r="F10" s="56">
        <v>28.6665099134866</v>
      </c>
      <c r="G10" s="56">
        <v>22.428353196393623</v>
      </c>
      <c r="H10" s="56">
        <v>34.90466663057957</v>
      </c>
      <c r="I10" s="56">
        <v>11.096139361094153</v>
      </c>
      <c r="L10" s="163"/>
    </row>
    <row r="11" spans="1:12" ht="15.9" thickBot="1" x14ac:dyDescent="0.45">
      <c r="A11" s="10" t="s">
        <v>10</v>
      </c>
      <c r="B11" s="56">
        <v>81.109914052871375</v>
      </c>
      <c r="C11" s="56">
        <v>60.609440755425034</v>
      </c>
      <c r="D11" s="56">
        <v>101.61038735031771</v>
      </c>
      <c r="E11" s="56">
        <v>12.887847540331904</v>
      </c>
      <c r="F11" s="56">
        <v>41.36428947463672</v>
      </c>
      <c r="G11" s="56">
        <v>31.524145137387599</v>
      </c>
      <c r="H11" s="56">
        <v>51.204433811885828</v>
      </c>
      <c r="I11" s="56">
        <v>12.130154804096506</v>
      </c>
      <c r="L11" s="163"/>
    </row>
    <row r="12" spans="1:12" ht="15.9" thickBot="1" x14ac:dyDescent="0.45">
      <c r="A12" s="10" t="s">
        <v>11</v>
      </c>
      <c r="B12" s="56">
        <v>47.53502788321758</v>
      </c>
      <c r="C12" s="56">
        <v>27.730592265418107</v>
      </c>
      <c r="D12" s="56">
        <v>67.33946350101705</v>
      </c>
      <c r="E12" s="56">
        <v>21.244140293014549</v>
      </c>
      <c r="F12" s="56">
        <v>18.839603843380541</v>
      </c>
      <c r="G12" s="56">
        <v>2.4334523235329502</v>
      </c>
      <c r="H12" s="56">
        <v>35.245755363228135</v>
      </c>
      <c r="I12" s="56">
        <v>44.404337529692107</v>
      </c>
      <c r="L12" s="163"/>
    </row>
    <row r="13" spans="1:12" ht="15.9" thickBot="1" x14ac:dyDescent="0.45">
      <c r="A13" s="10" t="s">
        <v>206</v>
      </c>
      <c r="B13" s="56">
        <v>8.5214259231731972</v>
      </c>
      <c r="C13" s="56">
        <v>-6.2242997715107728</v>
      </c>
      <c r="D13" s="56">
        <v>23.267151617857166</v>
      </c>
      <c r="E13" s="56">
        <v>88.23569706630154</v>
      </c>
      <c r="F13" s="56">
        <v>1.8756689823794033</v>
      </c>
      <c r="G13" s="56">
        <v>-1.7852100192868556</v>
      </c>
      <c r="H13" s="56">
        <v>5.5365479840456624</v>
      </c>
      <c r="I13" s="56">
        <v>99.522120663976082</v>
      </c>
      <c r="L13" s="163"/>
    </row>
    <row r="14" spans="1:12" ht="15.9" thickBot="1" x14ac:dyDescent="0.45">
      <c r="A14" s="10" t="s">
        <v>207</v>
      </c>
      <c r="B14" s="56">
        <v>27.093582443966103</v>
      </c>
      <c r="C14" s="56">
        <v>20.263629248835468</v>
      </c>
      <c r="D14" s="56">
        <v>33.923535639096734</v>
      </c>
      <c r="E14" s="56">
        <v>12.854101871267174</v>
      </c>
      <c r="F14" s="56">
        <v>15.240583542373946</v>
      </c>
      <c r="G14" s="56">
        <v>11.537166664816295</v>
      </c>
      <c r="H14" s="56">
        <v>18.944000419931594</v>
      </c>
      <c r="I14" s="56">
        <v>12.390574657627557</v>
      </c>
      <c r="L14" s="163"/>
    </row>
    <row r="15" spans="1:12" ht="15.9" thickBot="1" x14ac:dyDescent="0.45">
      <c r="A15" s="10" t="s">
        <v>208</v>
      </c>
      <c r="B15" s="56">
        <v>61.220012088200427</v>
      </c>
      <c r="C15" s="56">
        <v>51.509099226548408</v>
      </c>
      <c r="D15" s="56">
        <v>70.930924949852454</v>
      </c>
      <c r="E15" s="56">
        <v>8.0882969873556974</v>
      </c>
      <c r="F15" s="56">
        <v>36.6186284071347</v>
      </c>
      <c r="G15" s="56">
        <v>30.820462631434086</v>
      </c>
      <c r="H15" s="56">
        <v>42.416794182835318</v>
      </c>
      <c r="I15" s="56">
        <v>8.0738187960233549</v>
      </c>
      <c r="L15" s="163"/>
    </row>
    <row r="16" spans="1:12" ht="15.9" thickBot="1" x14ac:dyDescent="0.45">
      <c r="A16" s="10" t="s">
        <v>209</v>
      </c>
      <c r="B16" s="56">
        <v>58.270180598741284</v>
      </c>
      <c r="C16" s="56">
        <v>41.195069323852699</v>
      </c>
      <c r="D16" s="56">
        <v>75.345291873629861</v>
      </c>
      <c r="E16" s="56">
        <v>14.941961798252349</v>
      </c>
      <c r="F16" s="56">
        <v>28.06706911693685</v>
      </c>
      <c r="G16" s="56">
        <v>20.707569901204945</v>
      </c>
      <c r="H16" s="56">
        <v>35.426568332668751</v>
      </c>
      <c r="I16" s="56">
        <v>13.370315101442351</v>
      </c>
      <c r="L16" s="163"/>
    </row>
    <row r="17" spans="1:12" ht="15.9" thickBot="1" x14ac:dyDescent="0.45">
      <c r="A17" s="10" t="s">
        <v>210</v>
      </c>
      <c r="B17" s="56">
        <v>28.078390615371944</v>
      </c>
      <c r="C17" s="56">
        <v>19.490270409946177</v>
      </c>
      <c r="D17" s="56">
        <v>36.666510820797718</v>
      </c>
      <c r="E17" s="56">
        <v>15.596112035275661</v>
      </c>
      <c r="F17" s="56">
        <v>16.802861075833999</v>
      </c>
      <c r="G17" s="56">
        <v>11.054724277782119</v>
      </c>
      <c r="H17" s="56">
        <v>22.55099787388588</v>
      </c>
      <c r="I17" s="56">
        <v>17.443526999489372</v>
      </c>
      <c r="L17" s="163"/>
    </row>
    <row r="18" spans="1:12" ht="15.9" thickBot="1" x14ac:dyDescent="0.45">
      <c r="A18" s="10" t="s">
        <v>211</v>
      </c>
      <c r="B18" s="56">
        <v>61.119865019096686</v>
      </c>
      <c r="C18" s="56">
        <v>51.385123233773825</v>
      </c>
      <c r="D18" s="56">
        <v>70.854606804419547</v>
      </c>
      <c r="E18" s="56">
        <v>8.1214297707815675</v>
      </c>
      <c r="F18" s="56">
        <v>34.816034562605154</v>
      </c>
      <c r="G18" s="56">
        <v>29.307883424457305</v>
      </c>
      <c r="H18" s="56">
        <v>40.324185700752999</v>
      </c>
      <c r="I18" s="56">
        <v>8.0670915725823793</v>
      </c>
      <c r="L18" s="163"/>
    </row>
    <row r="19" spans="1:12" ht="15.9" thickBot="1" x14ac:dyDescent="0.45">
      <c r="A19" s="10" t="s">
        <v>212</v>
      </c>
      <c r="B19" s="56">
        <v>63.509122237648519</v>
      </c>
      <c r="C19" s="56">
        <v>54.355657774837496</v>
      </c>
      <c r="D19" s="56">
        <v>72.662586700459542</v>
      </c>
      <c r="E19" s="56">
        <v>7.349196045535404</v>
      </c>
      <c r="F19" s="56">
        <v>28.895514043286642</v>
      </c>
      <c r="G19" s="56">
        <v>23.173178527042502</v>
      </c>
      <c r="H19" s="56">
        <v>34.617849559530775</v>
      </c>
      <c r="I19" s="56">
        <v>10.097952803170527</v>
      </c>
      <c r="L19" s="163"/>
    </row>
    <row r="20" spans="1:12" ht="15.9" thickBot="1" x14ac:dyDescent="0.45">
      <c r="A20" s="10" t="s">
        <v>213</v>
      </c>
      <c r="B20" s="56">
        <v>50.314282561026225</v>
      </c>
      <c r="C20" s="56">
        <v>42.699085236240883</v>
      </c>
      <c r="D20" s="56">
        <v>57.92947988581156</v>
      </c>
      <c r="E20" s="56">
        <v>7.7175654295067577</v>
      </c>
      <c r="F20" s="56">
        <v>29.240728376509502</v>
      </c>
      <c r="G20" s="56">
        <v>24.828274429000295</v>
      </c>
      <c r="H20" s="56">
        <v>33.653182324018701</v>
      </c>
      <c r="I20" s="56">
        <v>7.6945361158964678</v>
      </c>
      <c r="L20" s="163"/>
    </row>
    <row r="21" spans="1:12" ht="15.9" thickBot="1" x14ac:dyDescent="0.45">
      <c r="A21" s="10" t="s">
        <v>214</v>
      </c>
      <c r="B21" s="56">
        <v>40.129455371439434</v>
      </c>
      <c r="C21" s="56">
        <v>22.499253778221856</v>
      </c>
      <c r="D21" s="56">
        <v>57.759656964657012</v>
      </c>
      <c r="E21" s="56">
        <v>22.401879454087055</v>
      </c>
      <c r="F21" s="56">
        <v>17.547878513466607</v>
      </c>
      <c r="G21" s="56">
        <v>9.5960476530660728</v>
      </c>
      <c r="H21" s="56">
        <v>25.499709373867141</v>
      </c>
      <c r="I21" s="56">
        <v>23.106435689083753</v>
      </c>
      <c r="L21" s="163"/>
    </row>
    <row r="22" spans="1:12" ht="15.9" thickBot="1" x14ac:dyDescent="0.45">
      <c r="A22" s="10" t="s">
        <v>215</v>
      </c>
      <c r="B22" s="56">
        <v>71.044665577624727</v>
      </c>
      <c r="C22" s="56">
        <v>55.571059700667149</v>
      </c>
      <c r="D22" s="56">
        <v>86.518271454582319</v>
      </c>
      <c r="E22" s="56">
        <v>11.105816665740239</v>
      </c>
      <c r="F22" s="56">
        <v>35.619725777162827</v>
      </c>
      <c r="G22" s="56">
        <v>27.405990741955744</v>
      </c>
      <c r="H22" s="56">
        <v>43.833460812369907</v>
      </c>
      <c r="I22" s="56">
        <v>11.758192352678849</v>
      </c>
      <c r="L22" s="163"/>
    </row>
    <row r="23" spans="1:12" ht="15.9" thickBot="1" x14ac:dyDescent="0.45">
      <c r="A23" s="10" t="s">
        <v>12</v>
      </c>
      <c r="B23" s="56">
        <v>82.794464433086418</v>
      </c>
      <c r="C23" s="56">
        <v>75.231434804172309</v>
      </c>
      <c r="D23" s="56">
        <v>90.357494062000512</v>
      </c>
      <c r="E23" s="56">
        <v>4.6578440511073724</v>
      </c>
      <c r="F23" s="56">
        <v>48.274679194658319</v>
      </c>
      <c r="G23" s="56">
        <v>43.537605861846409</v>
      </c>
      <c r="H23" s="56">
        <v>53.011752527470222</v>
      </c>
      <c r="I23" s="56">
        <v>5.0035835357152845</v>
      </c>
      <c r="L23" s="163"/>
    </row>
    <row r="24" spans="1:12" ht="16.75" customHeight="1" thickBot="1" x14ac:dyDescent="0.45">
      <c r="A24" s="210" t="s">
        <v>13</v>
      </c>
      <c r="B24" s="211"/>
      <c r="C24" s="211"/>
      <c r="D24" s="211"/>
      <c r="E24" s="211"/>
      <c r="F24" s="211"/>
      <c r="G24" s="211"/>
      <c r="H24" s="212"/>
      <c r="I24" s="159"/>
      <c r="L24" s="163"/>
    </row>
    <row r="25" spans="1:12" ht="15.9" thickBot="1" x14ac:dyDescent="0.45">
      <c r="A25" s="10" t="s">
        <v>14</v>
      </c>
      <c r="B25" s="56">
        <v>82.886145392671324</v>
      </c>
      <c r="C25" s="56">
        <v>78.677784679433387</v>
      </c>
      <c r="D25" s="56">
        <v>87.094506105909275</v>
      </c>
      <c r="E25" s="56">
        <v>2.5889368526967793</v>
      </c>
      <c r="F25" s="56">
        <v>47.19028852042873</v>
      </c>
      <c r="G25" s="56">
        <v>44.637144023717859</v>
      </c>
      <c r="H25" s="56">
        <v>49.743433017139601</v>
      </c>
      <c r="I25" s="56">
        <v>2.7587554574512665</v>
      </c>
      <c r="L25" s="163"/>
    </row>
    <row r="26" spans="1:12" ht="15.9" thickBot="1" x14ac:dyDescent="0.45">
      <c r="A26" s="10" t="s">
        <v>15</v>
      </c>
      <c r="B26" s="56">
        <v>50.49236205226665</v>
      </c>
      <c r="C26" s="56">
        <v>46.534212524972901</v>
      </c>
      <c r="D26" s="56">
        <v>54.450511579560398</v>
      </c>
      <c r="E26" s="56">
        <v>3.9972098799502644</v>
      </c>
      <c r="F26" s="56">
        <v>27.332424419979962</v>
      </c>
      <c r="G26" s="56">
        <v>24.892038117802887</v>
      </c>
      <c r="H26" s="56">
        <v>29.77281072215704</v>
      </c>
      <c r="I26" s="56">
        <v>4.5527192113902721</v>
      </c>
      <c r="L26" s="163"/>
    </row>
    <row r="27" spans="1:12" ht="15.9" thickBot="1" x14ac:dyDescent="0.45">
      <c r="A27" s="210" t="s">
        <v>28</v>
      </c>
      <c r="B27" s="211"/>
      <c r="C27" s="211"/>
      <c r="D27" s="211"/>
      <c r="E27" s="211"/>
      <c r="F27" s="211"/>
      <c r="G27" s="211"/>
      <c r="H27" s="212"/>
      <c r="I27" s="159"/>
      <c r="L27" s="163"/>
    </row>
    <row r="28" spans="1:12" ht="15.9" thickBot="1" x14ac:dyDescent="0.45">
      <c r="A28" s="10" t="s">
        <v>23</v>
      </c>
      <c r="B28" s="56">
        <v>64.782889230037583</v>
      </c>
      <c r="C28" s="56">
        <v>60.992027733094865</v>
      </c>
      <c r="D28" s="56">
        <v>68.573750726980307</v>
      </c>
      <c r="E28" s="56">
        <v>2.9837885807463058</v>
      </c>
      <c r="F28" s="56">
        <v>36.600981100537631</v>
      </c>
      <c r="G28" s="56">
        <v>34.331173663326467</v>
      </c>
      <c r="H28" s="56">
        <v>38.870788537748787</v>
      </c>
      <c r="I28" s="56">
        <v>3.1621810446079124</v>
      </c>
      <c r="L28" s="163"/>
    </row>
    <row r="29" spans="1:12" ht="16.75" customHeight="1" thickBot="1" x14ac:dyDescent="0.45">
      <c r="A29" s="10" t="s">
        <v>24</v>
      </c>
      <c r="B29" s="56">
        <v>67.903091319406883</v>
      </c>
      <c r="C29" s="56">
        <v>64.264468015067848</v>
      </c>
      <c r="D29" s="56">
        <v>71.541714623745918</v>
      </c>
      <c r="E29" s="56">
        <v>2.7323604711664773</v>
      </c>
      <c r="F29" s="56">
        <v>37.475479045200217</v>
      </c>
      <c r="G29" s="56">
        <v>35.208311512763245</v>
      </c>
      <c r="H29" s="56">
        <v>39.742646577637188</v>
      </c>
      <c r="I29" s="56">
        <v>3.084798945008016</v>
      </c>
      <c r="L29" s="163"/>
    </row>
    <row r="30" spans="1:12" ht="15.9" thickBot="1" x14ac:dyDescent="0.45">
      <c r="A30" s="7" t="s">
        <v>20</v>
      </c>
      <c r="B30" s="57">
        <v>66.310347178491313</v>
      </c>
      <c r="C30" s="57">
        <v>63.468232726330356</v>
      </c>
      <c r="D30" s="57">
        <v>69.152461630652269</v>
      </c>
      <c r="E30" s="57">
        <v>2.1854994651910631</v>
      </c>
      <c r="F30" s="57">
        <v>37.029081203743367</v>
      </c>
      <c r="G30" s="57">
        <v>35.263499568901224</v>
      </c>
      <c r="H30" s="57">
        <v>38.794662838585502</v>
      </c>
      <c r="I30" s="57">
        <v>2.43128186070191</v>
      </c>
      <c r="L30" s="163"/>
    </row>
    <row r="31" spans="1:12" ht="15.45" x14ac:dyDescent="0.4">
      <c r="A31" s="71" t="s">
        <v>281</v>
      </c>
      <c r="B31" s="71"/>
      <c r="C31" s="71"/>
      <c r="D31" s="71"/>
      <c r="E31" s="71"/>
      <c r="F31" s="71"/>
      <c r="G31" s="9"/>
      <c r="H31" s="9"/>
      <c r="I31" s="71"/>
      <c r="L31" s="163"/>
    </row>
    <row r="32" spans="1:12" x14ac:dyDescent="0.4">
      <c r="L32" s="163"/>
    </row>
    <row r="33" spans="12:12" x14ac:dyDescent="0.4">
      <c r="L33" s="163"/>
    </row>
  </sheetData>
  <mergeCells count="11">
    <mergeCell ref="A1:F1"/>
    <mergeCell ref="B2:B3"/>
    <mergeCell ref="A2:A3"/>
    <mergeCell ref="C2:D2"/>
    <mergeCell ref="E2:E3"/>
    <mergeCell ref="F2:F3"/>
    <mergeCell ref="I2:I3"/>
    <mergeCell ref="G2:H2"/>
    <mergeCell ref="A4:H4"/>
    <mergeCell ref="A24:H24"/>
    <mergeCell ref="A27:H2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6EE0B-F751-44A2-BF7D-0B487AF15948}">
  <dimension ref="A1:S32"/>
  <sheetViews>
    <sheetView workbookViewId="0">
      <selection activeCell="C5" sqref="C5"/>
    </sheetView>
  </sheetViews>
  <sheetFormatPr baseColWidth="10" defaultRowHeight="14.6" x14ac:dyDescent="0.4"/>
  <cols>
    <col min="1" max="1" width="16" customWidth="1"/>
    <col min="2" max="2" width="11.69140625" bestFit="1" customWidth="1"/>
    <col min="3" max="3" width="10.53515625" bestFit="1" customWidth="1"/>
    <col min="4" max="4" width="15.53515625" customWidth="1"/>
    <col min="5" max="5" width="20.07421875" customWidth="1"/>
    <col min="6" max="15" width="11.69140625" bestFit="1" customWidth="1"/>
  </cols>
  <sheetData>
    <row r="1" spans="1:19" ht="15.9" thickBot="1" x14ac:dyDescent="0.45">
      <c r="A1" s="217" t="s">
        <v>143</v>
      </c>
      <c r="B1" s="217"/>
      <c r="C1" s="217"/>
      <c r="D1" s="217"/>
      <c r="E1" s="217"/>
      <c r="F1" s="217"/>
      <c r="G1" s="217"/>
      <c r="H1" s="217"/>
      <c r="I1" s="217"/>
      <c r="J1" s="217"/>
    </row>
    <row r="2" spans="1:19" ht="62.25" customHeight="1" x14ac:dyDescent="0.4">
      <c r="A2" s="69" t="s">
        <v>303</v>
      </c>
      <c r="B2" s="69" t="s">
        <v>144</v>
      </c>
      <c r="C2" s="69" t="s">
        <v>33</v>
      </c>
      <c r="D2" s="69" t="s">
        <v>226</v>
      </c>
      <c r="E2" s="69" t="s">
        <v>227</v>
      </c>
      <c r="F2" s="69" t="s">
        <v>145</v>
      </c>
      <c r="G2" s="69" t="s">
        <v>228</v>
      </c>
      <c r="H2" s="69" t="s">
        <v>146</v>
      </c>
      <c r="I2" s="69" t="s">
        <v>229</v>
      </c>
      <c r="J2" s="69" t="s">
        <v>32</v>
      </c>
      <c r="K2" s="69" t="s">
        <v>147</v>
      </c>
      <c r="L2" s="69" t="s">
        <v>31</v>
      </c>
      <c r="M2" s="69" t="s">
        <v>148</v>
      </c>
      <c r="N2" s="69" t="s">
        <v>149</v>
      </c>
      <c r="O2" s="69" t="s">
        <v>230</v>
      </c>
      <c r="P2" s="69" t="s">
        <v>231</v>
      </c>
      <c r="Q2" s="69" t="s">
        <v>232</v>
      </c>
      <c r="R2" s="69" t="s">
        <v>233</v>
      </c>
      <c r="S2" s="69" t="s">
        <v>234</v>
      </c>
    </row>
    <row r="3" spans="1:19" ht="15.9" thickBot="1" x14ac:dyDescent="0.45">
      <c r="A3" s="213" t="s">
        <v>3</v>
      </c>
      <c r="B3" s="214"/>
      <c r="C3" s="214"/>
      <c r="D3" s="214"/>
      <c r="E3" s="214"/>
      <c r="F3" s="214"/>
      <c r="G3" s="214"/>
      <c r="H3" s="214"/>
      <c r="I3" s="214"/>
      <c r="J3" s="214"/>
      <c r="K3" s="214"/>
      <c r="L3" s="214"/>
      <c r="M3" s="214"/>
      <c r="N3" s="214"/>
      <c r="O3" s="214"/>
      <c r="P3" s="214"/>
      <c r="Q3" s="214"/>
      <c r="R3" s="214"/>
      <c r="S3" s="214"/>
    </row>
    <row r="4" spans="1:19" ht="15.9" thickBot="1" x14ac:dyDescent="0.45">
      <c r="A4" s="10" t="s">
        <v>4</v>
      </c>
      <c r="B4" s="132">
        <v>0</v>
      </c>
      <c r="C4" s="132">
        <v>0.53871800346925602</v>
      </c>
      <c r="D4" s="132">
        <v>2.5608558627819544</v>
      </c>
      <c r="E4" s="132">
        <v>3.2767042400757442</v>
      </c>
      <c r="F4" s="132">
        <v>2.0662529709878514</v>
      </c>
      <c r="G4" s="132">
        <v>0.17118896367172054</v>
      </c>
      <c r="H4" s="132">
        <v>3.3625669984623969</v>
      </c>
      <c r="I4" s="132">
        <v>2.4275958484247231</v>
      </c>
      <c r="J4" s="132">
        <v>11.327550810868432</v>
      </c>
      <c r="K4" s="132">
        <v>0.16527198909187818</v>
      </c>
      <c r="L4" s="132">
        <v>69.746851866641705</v>
      </c>
      <c r="M4" s="132">
        <v>1.504996599551556</v>
      </c>
      <c r="N4" s="132">
        <v>2.6919884833142094</v>
      </c>
      <c r="O4" s="132">
        <v>0</v>
      </c>
      <c r="P4" s="132">
        <v>0</v>
      </c>
      <c r="Q4" s="132">
        <v>0.15945736265876403</v>
      </c>
      <c r="R4" s="132">
        <v>0</v>
      </c>
      <c r="S4" s="132">
        <v>0</v>
      </c>
    </row>
    <row r="5" spans="1:19" ht="15.9" thickBot="1" x14ac:dyDescent="0.45">
      <c r="A5" s="10" t="s">
        <v>5</v>
      </c>
      <c r="B5" s="132">
        <v>0</v>
      </c>
      <c r="C5" s="132">
        <v>0</v>
      </c>
      <c r="D5" s="132">
        <v>4.3532670315573805</v>
      </c>
      <c r="E5" s="132">
        <v>0.27968022599378678</v>
      </c>
      <c r="F5" s="132">
        <v>0.37137180662839503</v>
      </c>
      <c r="G5" s="132">
        <v>0</v>
      </c>
      <c r="H5" s="132">
        <v>1.2547182251057309</v>
      </c>
      <c r="I5" s="132">
        <v>3.0904941079518649</v>
      </c>
      <c r="J5" s="132">
        <v>5.7146462361340715</v>
      </c>
      <c r="K5" s="132">
        <v>0.50729304626278859</v>
      </c>
      <c r="L5" s="132">
        <v>77.005346929734529</v>
      </c>
      <c r="M5" s="132">
        <v>2.4204972917413805</v>
      </c>
      <c r="N5" s="132">
        <v>4.7900553174672078</v>
      </c>
      <c r="O5" s="132">
        <v>0</v>
      </c>
      <c r="P5" s="132">
        <v>0</v>
      </c>
      <c r="Q5" s="132">
        <v>0</v>
      </c>
      <c r="R5" s="132">
        <v>0</v>
      </c>
      <c r="S5" s="132">
        <v>0.21262978142278932</v>
      </c>
    </row>
    <row r="6" spans="1:19" ht="15.9" thickBot="1" x14ac:dyDescent="0.45">
      <c r="A6" s="10" t="s">
        <v>6</v>
      </c>
      <c r="B6" s="132">
        <v>0</v>
      </c>
      <c r="C6" s="132">
        <v>0</v>
      </c>
      <c r="D6" s="132">
        <v>7.0158957478934152</v>
      </c>
      <c r="E6" s="132">
        <v>4.1408588819605985</v>
      </c>
      <c r="F6" s="132">
        <v>0.73904527319047342</v>
      </c>
      <c r="G6" s="132">
        <v>0.17430655368182854</v>
      </c>
      <c r="H6" s="132">
        <v>3.8019123236563916</v>
      </c>
      <c r="I6" s="132">
        <v>16.196800816116369</v>
      </c>
      <c r="J6" s="132">
        <v>17.409630978077377</v>
      </c>
      <c r="K6" s="132">
        <v>0</v>
      </c>
      <c r="L6" s="132">
        <v>44.107782599595879</v>
      </c>
      <c r="M6" s="132">
        <v>5.5637869258050161</v>
      </c>
      <c r="N6" s="132">
        <v>0.15970358676081481</v>
      </c>
      <c r="O6" s="132">
        <v>0.13205201219619137</v>
      </c>
      <c r="P6" s="132">
        <v>0</v>
      </c>
      <c r="Q6" s="132">
        <v>0</v>
      </c>
      <c r="R6" s="132">
        <v>0</v>
      </c>
      <c r="S6" s="132">
        <v>0.55822430106555787</v>
      </c>
    </row>
    <row r="7" spans="1:19" ht="15.9" thickBot="1" x14ac:dyDescent="0.45">
      <c r="A7" s="10" t="s">
        <v>7</v>
      </c>
      <c r="B7" s="132">
        <v>0</v>
      </c>
      <c r="C7" s="132">
        <v>0</v>
      </c>
      <c r="D7" s="132">
        <v>0</v>
      </c>
      <c r="E7" s="132">
        <v>5.8493379346600261</v>
      </c>
      <c r="F7" s="132">
        <v>1.0310582495844225</v>
      </c>
      <c r="G7" s="132">
        <v>0</v>
      </c>
      <c r="H7" s="132">
        <v>0.25944004359435308</v>
      </c>
      <c r="I7" s="132">
        <v>3.8942409915771976</v>
      </c>
      <c r="J7" s="132">
        <v>2.0882562955025956</v>
      </c>
      <c r="K7" s="132">
        <v>0</v>
      </c>
      <c r="L7" s="132">
        <v>80.95946971405661</v>
      </c>
      <c r="M7" s="132">
        <v>3.6258848866313516</v>
      </c>
      <c r="N7" s="132">
        <v>0</v>
      </c>
      <c r="O7" s="132">
        <v>0</v>
      </c>
      <c r="P7" s="132">
        <v>0</v>
      </c>
      <c r="Q7" s="132">
        <v>0</v>
      </c>
      <c r="R7" s="132">
        <v>0</v>
      </c>
      <c r="S7" s="132">
        <v>2.2923118843933792</v>
      </c>
    </row>
    <row r="8" spans="1:19" ht="15.9" thickBot="1" x14ac:dyDescent="0.45">
      <c r="A8" s="10" t="s">
        <v>8</v>
      </c>
      <c r="B8" s="132">
        <v>0.30250888402190235</v>
      </c>
      <c r="C8" s="132">
        <v>1.2281914128980067</v>
      </c>
      <c r="D8" s="132">
        <v>6.9587798338144058</v>
      </c>
      <c r="E8" s="132">
        <v>5.8138914816211651</v>
      </c>
      <c r="F8" s="132">
        <v>0.46075724459764356</v>
      </c>
      <c r="G8" s="132">
        <v>0</v>
      </c>
      <c r="H8" s="132">
        <v>2.1367963505412031</v>
      </c>
      <c r="I8" s="132">
        <v>11.013649288508031</v>
      </c>
      <c r="J8" s="132">
        <v>11.447100213349955</v>
      </c>
      <c r="K8" s="132">
        <v>0.34892555177369461</v>
      </c>
      <c r="L8" s="132">
        <v>44.197456154443223</v>
      </c>
      <c r="M8" s="132">
        <v>2.993765634329062</v>
      </c>
      <c r="N8" s="132">
        <v>9.7742222355540118</v>
      </c>
      <c r="O8" s="132">
        <v>0.30426393522263007</v>
      </c>
      <c r="P8" s="132">
        <v>0</v>
      </c>
      <c r="Q8" s="132">
        <v>0</v>
      </c>
      <c r="R8" s="132">
        <v>0</v>
      </c>
      <c r="S8" s="132">
        <v>3.0196917793250351</v>
      </c>
    </row>
    <row r="9" spans="1:19" ht="15.9" thickBot="1" x14ac:dyDescent="0.45">
      <c r="A9" s="10" t="s">
        <v>9</v>
      </c>
      <c r="B9" s="132">
        <v>0</v>
      </c>
      <c r="C9" s="132">
        <v>2.8942732042616357</v>
      </c>
      <c r="D9" s="132">
        <v>5.3043713921053444</v>
      </c>
      <c r="E9" s="132">
        <v>1.2301969385980602</v>
      </c>
      <c r="F9" s="132">
        <v>0.44825346455394288</v>
      </c>
      <c r="G9" s="132">
        <v>0.61095459811686226</v>
      </c>
      <c r="H9" s="132">
        <v>5.7509354794873584</v>
      </c>
      <c r="I9" s="132">
        <v>0.18084504895091411</v>
      </c>
      <c r="J9" s="132">
        <v>2.092923558149947</v>
      </c>
      <c r="K9" s="132">
        <v>0</v>
      </c>
      <c r="L9" s="132">
        <v>46.673471234401624</v>
      </c>
      <c r="M9" s="132">
        <v>2.1441751177097177</v>
      </c>
      <c r="N9" s="132">
        <v>19.467437000683336</v>
      </c>
      <c r="O9" s="132">
        <v>0</v>
      </c>
      <c r="P9" s="132">
        <v>0</v>
      </c>
      <c r="Q9" s="132">
        <v>0</v>
      </c>
      <c r="R9" s="132">
        <v>0</v>
      </c>
      <c r="S9" s="132">
        <v>13.202162962981182</v>
      </c>
    </row>
    <row r="10" spans="1:19" ht="15.9" thickBot="1" x14ac:dyDescent="0.45">
      <c r="A10" s="10" t="s">
        <v>10</v>
      </c>
      <c r="B10" s="132">
        <v>0</v>
      </c>
      <c r="C10" s="132">
        <v>0</v>
      </c>
      <c r="D10" s="132">
        <v>12.581556019250471</v>
      </c>
      <c r="E10" s="132">
        <v>1.1398556648924372</v>
      </c>
      <c r="F10" s="132">
        <v>0</v>
      </c>
      <c r="G10" s="132">
        <v>0</v>
      </c>
      <c r="H10" s="132">
        <v>2.6286709176260206</v>
      </c>
      <c r="I10" s="132">
        <v>9.2343066614962499</v>
      </c>
      <c r="J10" s="132">
        <v>4.866189364760106</v>
      </c>
      <c r="K10" s="132">
        <v>0</v>
      </c>
      <c r="L10" s="132">
        <v>61.002736101473445</v>
      </c>
      <c r="M10" s="132">
        <v>5.564078778062588</v>
      </c>
      <c r="N10" s="132">
        <v>0</v>
      </c>
      <c r="O10" s="132">
        <v>0.13842484351959522</v>
      </c>
      <c r="P10" s="132">
        <v>0</v>
      </c>
      <c r="Q10" s="132">
        <v>0</v>
      </c>
      <c r="R10" s="132">
        <v>0</v>
      </c>
      <c r="S10" s="132">
        <v>2.8441816489190668</v>
      </c>
    </row>
    <row r="11" spans="1:19" ht="15.9" thickBot="1" x14ac:dyDescent="0.45">
      <c r="A11" s="10" t="s">
        <v>11</v>
      </c>
      <c r="B11" s="132">
        <v>0</v>
      </c>
      <c r="C11" s="132">
        <v>4.8235020384259624</v>
      </c>
      <c r="D11" s="132">
        <v>5.9755089831954642</v>
      </c>
      <c r="E11" s="132">
        <v>0</v>
      </c>
      <c r="F11" s="132">
        <v>0</v>
      </c>
      <c r="G11" s="132">
        <v>0</v>
      </c>
      <c r="H11" s="132">
        <v>11.729667916294547</v>
      </c>
      <c r="I11" s="132">
        <v>7.8621339768118057</v>
      </c>
      <c r="J11" s="132">
        <v>6.367120303552376</v>
      </c>
      <c r="K11" s="132">
        <v>0</v>
      </c>
      <c r="L11" s="132">
        <v>33.382070507256209</v>
      </c>
      <c r="M11" s="132">
        <v>0</v>
      </c>
      <c r="N11" s="132">
        <v>26.619348543513592</v>
      </c>
      <c r="O11" s="132">
        <v>0</v>
      </c>
      <c r="P11" s="132">
        <v>0</v>
      </c>
      <c r="Q11" s="132">
        <v>0</v>
      </c>
      <c r="R11" s="132">
        <v>0</v>
      </c>
      <c r="S11" s="132">
        <v>3.2406477309500414</v>
      </c>
    </row>
    <row r="12" spans="1:19" ht="15.9" thickBot="1" x14ac:dyDescent="0.45">
      <c r="A12" s="10" t="s">
        <v>206</v>
      </c>
      <c r="B12" s="132">
        <v>0</v>
      </c>
      <c r="C12" s="132">
        <v>0</v>
      </c>
      <c r="D12" s="132">
        <v>0</v>
      </c>
      <c r="E12" s="132">
        <v>0</v>
      </c>
      <c r="F12" s="132">
        <v>0</v>
      </c>
      <c r="G12" s="132">
        <v>0</v>
      </c>
      <c r="H12" s="132">
        <v>3.5676136713429578</v>
      </c>
      <c r="I12" s="132">
        <v>0</v>
      </c>
      <c r="J12" s="132">
        <v>0</v>
      </c>
      <c r="K12" s="132">
        <v>0</v>
      </c>
      <c r="L12" s="132">
        <v>55.590923008270835</v>
      </c>
      <c r="M12" s="132">
        <v>1.6363404719631189</v>
      </c>
      <c r="N12" s="132">
        <v>39.205122848423208</v>
      </c>
      <c r="O12" s="132">
        <v>0</v>
      </c>
      <c r="P12" s="132">
        <v>0</v>
      </c>
      <c r="Q12" s="132">
        <v>0</v>
      </c>
      <c r="R12" s="132">
        <v>0</v>
      </c>
      <c r="S12" s="132">
        <v>0</v>
      </c>
    </row>
    <row r="13" spans="1:19" ht="15.9" thickBot="1" x14ac:dyDescent="0.45">
      <c r="A13" s="10" t="s">
        <v>207</v>
      </c>
      <c r="B13" s="132">
        <v>0</v>
      </c>
      <c r="C13" s="132">
        <v>0</v>
      </c>
      <c r="D13" s="132">
        <v>4.0326839288306067</v>
      </c>
      <c r="E13" s="132">
        <v>2.1810010701981013</v>
      </c>
      <c r="F13" s="132">
        <v>1.4913320448764211</v>
      </c>
      <c r="G13" s="132">
        <v>0</v>
      </c>
      <c r="H13" s="132">
        <v>3.5326580721863552</v>
      </c>
      <c r="I13" s="132">
        <v>5.6365201456630913</v>
      </c>
      <c r="J13" s="132">
        <v>4.0110373338441363</v>
      </c>
      <c r="K13" s="132">
        <v>0</v>
      </c>
      <c r="L13" s="132">
        <v>66.202027399726333</v>
      </c>
      <c r="M13" s="132">
        <v>1.7889624869876171</v>
      </c>
      <c r="N13" s="132">
        <v>4.1961550242073313</v>
      </c>
      <c r="O13" s="132">
        <v>0.27297813143901573</v>
      </c>
      <c r="P13" s="132">
        <v>0</v>
      </c>
      <c r="Q13" s="132">
        <v>0</v>
      </c>
      <c r="R13" s="132">
        <v>0</v>
      </c>
      <c r="S13" s="132">
        <v>6.6546443620408571</v>
      </c>
    </row>
    <row r="14" spans="1:19" ht="15.9" thickBot="1" x14ac:dyDescent="0.45">
      <c r="A14" s="10" t="s">
        <v>208</v>
      </c>
      <c r="B14" s="132">
        <v>0</v>
      </c>
      <c r="C14" s="132">
        <v>0.45779509211352676</v>
      </c>
      <c r="D14" s="132">
        <v>3.6803953111124601</v>
      </c>
      <c r="E14" s="132">
        <v>4.9177689384491625</v>
      </c>
      <c r="F14" s="132">
        <v>0.71602905123349847</v>
      </c>
      <c r="G14" s="132">
        <v>0</v>
      </c>
      <c r="H14" s="132">
        <v>3.3938785183974676</v>
      </c>
      <c r="I14" s="132">
        <v>4.2463840801092241</v>
      </c>
      <c r="J14" s="132">
        <v>3.4443665338507823</v>
      </c>
      <c r="K14" s="132">
        <v>0</v>
      </c>
      <c r="L14" s="132">
        <v>62.929234092758826</v>
      </c>
      <c r="M14" s="132">
        <v>2.9214997865891781</v>
      </c>
      <c r="N14" s="132">
        <v>2.7404906392665618</v>
      </c>
      <c r="O14" s="132">
        <v>0</v>
      </c>
      <c r="P14" s="132">
        <v>0</v>
      </c>
      <c r="Q14" s="132">
        <v>0.18002433399915463</v>
      </c>
      <c r="R14" s="132">
        <v>0</v>
      </c>
      <c r="S14" s="132">
        <v>10.372133622120222</v>
      </c>
    </row>
    <row r="15" spans="1:19" ht="15.9" thickBot="1" x14ac:dyDescent="0.45">
      <c r="A15" s="10" t="s">
        <v>209</v>
      </c>
      <c r="B15" s="132">
        <v>0</v>
      </c>
      <c r="C15" s="132">
        <v>1.4128718217519465</v>
      </c>
      <c r="D15" s="132">
        <v>0.60682321148468432</v>
      </c>
      <c r="E15" s="132">
        <v>1.4453382269718482</v>
      </c>
      <c r="F15" s="132">
        <v>0.5878109799267488</v>
      </c>
      <c r="G15" s="132">
        <v>0</v>
      </c>
      <c r="H15" s="132">
        <v>0.47135664888151507</v>
      </c>
      <c r="I15" s="132">
        <v>0.30404496253888513</v>
      </c>
      <c r="J15" s="132">
        <v>17.505040150009307</v>
      </c>
      <c r="K15" s="132">
        <v>0</v>
      </c>
      <c r="L15" s="132">
        <v>52.562754690705781</v>
      </c>
      <c r="M15" s="132">
        <v>9.7539066797488534</v>
      </c>
      <c r="N15" s="132">
        <v>12.57637134407139</v>
      </c>
      <c r="O15" s="132">
        <v>0</v>
      </c>
      <c r="P15" s="132">
        <v>0</v>
      </c>
      <c r="Q15" s="132">
        <v>0</v>
      </c>
      <c r="R15" s="132">
        <v>0</v>
      </c>
      <c r="S15" s="132">
        <v>2.7736812839089651</v>
      </c>
    </row>
    <row r="16" spans="1:19" ht="15.9" thickBot="1" x14ac:dyDescent="0.45">
      <c r="A16" s="10" t="s">
        <v>210</v>
      </c>
      <c r="B16" s="132">
        <v>0</v>
      </c>
      <c r="C16" s="132">
        <v>0.81272401398094396</v>
      </c>
      <c r="D16" s="132">
        <v>2.3558537932460926</v>
      </c>
      <c r="E16" s="132">
        <v>0.63555856782682807</v>
      </c>
      <c r="F16" s="132">
        <v>1.6191426739667309</v>
      </c>
      <c r="G16" s="132">
        <v>0</v>
      </c>
      <c r="H16" s="132">
        <v>4.7485014452684817</v>
      </c>
      <c r="I16" s="132">
        <v>3.277175423232471</v>
      </c>
      <c r="J16" s="132">
        <v>8.1332018492499305</v>
      </c>
      <c r="K16" s="132">
        <v>0</v>
      </c>
      <c r="L16" s="132">
        <v>60.448947675134711</v>
      </c>
      <c r="M16" s="132">
        <v>6.0585248139039951</v>
      </c>
      <c r="N16" s="132">
        <v>0</v>
      </c>
      <c r="O16" s="132">
        <v>0</v>
      </c>
      <c r="P16" s="132">
        <v>0</v>
      </c>
      <c r="Q16" s="132">
        <v>0</v>
      </c>
      <c r="R16" s="132">
        <v>0</v>
      </c>
      <c r="S16" s="132">
        <v>11.910369744189996</v>
      </c>
    </row>
    <row r="17" spans="1:19" ht="15.9" thickBot="1" x14ac:dyDescent="0.45">
      <c r="A17" s="10" t="s">
        <v>211</v>
      </c>
      <c r="B17" s="132">
        <v>0</v>
      </c>
      <c r="C17" s="132">
        <v>0.59886062386015937</v>
      </c>
      <c r="D17" s="132">
        <v>9.9794882111741252</v>
      </c>
      <c r="E17" s="132">
        <v>16.052520132461968</v>
      </c>
      <c r="F17" s="132">
        <v>1.0549714028400241</v>
      </c>
      <c r="G17" s="132">
        <v>0.18165410101285215</v>
      </c>
      <c r="H17" s="132">
        <v>4.3094731521553635</v>
      </c>
      <c r="I17" s="132">
        <v>1.2844566351327946</v>
      </c>
      <c r="J17" s="132">
        <v>5.2164195638143216</v>
      </c>
      <c r="K17" s="132">
        <v>0.25632064834182811</v>
      </c>
      <c r="L17" s="132">
        <v>46.106759319650017</v>
      </c>
      <c r="M17" s="132">
        <v>7.7639249937398418</v>
      </c>
      <c r="N17" s="132">
        <v>4.4112358490999082</v>
      </c>
      <c r="O17" s="132">
        <v>0</v>
      </c>
      <c r="P17" s="132">
        <v>0</v>
      </c>
      <c r="Q17" s="132">
        <v>0.15272103299773568</v>
      </c>
      <c r="R17" s="132">
        <v>0</v>
      </c>
      <c r="S17" s="132">
        <v>2.6311943337189332</v>
      </c>
    </row>
    <row r="18" spans="1:19" ht="15.9" thickBot="1" x14ac:dyDescent="0.45">
      <c r="A18" s="10" t="s">
        <v>212</v>
      </c>
      <c r="B18" s="132">
        <v>0</v>
      </c>
      <c r="C18" s="132">
        <v>0</v>
      </c>
      <c r="D18" s="132">
        <v>2.1107666176841042</v>
      </c>
      <c r="E18" s="132">
        <v>1.1582195744024986</v>
      </c>
      <c r="F18" s="132">
        <v>1.128971335598516</v>
      </c>
      <c r="G18" s="132">
        <v>0</v>
      </c>
      <c r="H18" s="132">
        <v>1.4079025107517833</v>
      </c>
      <c r="I18" s="132">
        <v>4.9043545436544287</v>
      </c>
      <c r="J18" s="132">
        <v>12.815156151609175</v>
      </c>
      <c r="K18" s="132">
        <v>0.58383798814701959</v>
      </c>
      <c r="L18" s="132">
        <v>59.177062987559779</v>
      </c>
      <c r="M18" s="132">
        <v>5.4126818960038596</v>
      </c>
      <c r="N18" s="132">
        <v>0.83209919278917699</v>
      </c>
      <c r="O18" s="132">
        <v>0.57847166909825609</v>
      </c>
      <c r="P18" s="132">
        <v>0</v>
      </c>
      <c r="Q18" s="132">
        <v>0.24030833867065832</v>
      </c>
      <c r="R18" s="132">
        <v>0</v>
      </c>
      <c r="S18" s="132">
        <v>9.6501671940306277</v>
      </c>
    </row>
    <row r="19" spans="1:19" ht="15.9" thickBot="1" x14ac:dyDescent="0.45">
      <c r="A19" s="10" t="s">
        <v>213</v>
      </c>
      <c r="B19" s="132">
        <v>0</v>
      </c>
      <c r="C19" s="132">
        <v>0</v>
      </c>
      <c r="D19" s="132">
        <v>11.471834437073641</v>
      </c>
      <c r="E19" s="132">
        <v>2.7300438858885485</v>
      </c>
      <c r="F19" s="132">
        <v>1.4824815405926364</v>
      </c>
      <c r="G19" s="132">
        <v>0</v>
      </c>
      <c r="H19" s="132">
        <v>0.17057996733492295</v>
      </c>
      <c r="I19" s="132">
        <v>1.7897264535802748</v>
      </c>
      <c r="J19" s="132">
        <v>13.049200219348144</v>
      </c>
      <c r="K19" s="132">
        <v>0.19233773327996692</v>
      </c>
      <c r="L19" s="132">
        <v>56.205914350782095</v>
      </c>
      <c r="M19" s="132">
        <v>6.8202320158990855</v>
      </c>
      <c r="N19" s="132">
        <v>0.88767449677811472</v>
      </c>
      <c r="O19" s="132">
        <v>0.11335824376541011</v>
      </c>
      <c r="P19" s="132">
        <v>0</v>
      </c>
      <c r="Q19" s="132">
        <v>0</v>
      </c>
      <c r="R19" s="132">
        <v>8.0981124068694149E-2</v>
      </c>
      <c r="S19" s="132">
        <v>5.0056355316088741</v>
      </c>
    </row>
    <row r="20" spans="1:19" ht="15.9" thickBot="1" x14ac:dyDescent="0.45">
      <c r="A20" s="10" t="s">
        <v>214</v>
      </c>
      <c r="B20" s="132">
        <v>0.78389298833607546</v>
      </c>
      <c r="C20" s="132">
        <v>1.3739771833065011</v>
      </c>
      <c r="D20" s="132">
        <v>4.7343268744848164</v>
      </c>
      <c r="E20" s="132">
        <v>3.9672747708228826</v>
      </c>
      <c r="F20" s="132">
        <v>0</v>
      </c>
      <c r="G20" s="132">
        <v>0</v>
      </c>
      <c r="H20" s="132">
        <v>5.0010753435089086</v>
      </c>
      <c r="I20" s="132">
        <v>6.1000389752458553</v>
      </c>
      <c r="J20" s="132">
        <v>1.6286196162978419</v>
      </c>
      <c r="K20" s="132">
        <v>0</v>
      </c>
      <c r="L20" s="132">
        <v>60.814111388984038</v>
      </c>
      <c r="M20" s="132">
        <v>11.492875267429195</v>
      </c>
      <c r="N20" s="132">
        <v>3.2918292430339018</v>
      </c>
      <c r="O20" s="132">
        <v>0</v>
      </c>
      <c r="P20" s="132">
        <v>0</v>
      </c>
      <c r="Q20" s="132">
        <v>0.28420121139628346</v>
      </c>
      <c r="R20" s="132">
        <v>0</v>
      </c>
      <c r="S20" s="132">
        <v>0.52777713715378372</v>
      </c>
    </row>
    <row r="21" spans="1:19" ht="15.9" thickBot="1" x14ac:dyDescent="0.45">
      <c r="A21" s="10" t="s">
        <v>215</v>
      </c>
      <c r="B21" s="132">
        <v>0.80569429112735025</v>
      </c>
      <c r="C21" s="132">
        <v>0.41420045248869491</v>
      </c>
      <c r="D21" s="132">
        <v>1.8044576318560608</v>
      </c>
      <c r="E21" s="132">
        <v>2.8273804694787952</v>
      </c>
      <c r="F21" s="132">
        <v>1.4064445324119041</v>
      </c>
      <c r="G21" s="132">
        <v>0</v>
      </c>
      <c r="H21" s="132">
        <v>3.7300250193623388</v>
      </c>
      <c r="I21" s="132">
        <v>4.8634202898333756</v>
      </c>
      <c r="J21" s="132">
        <v>6.3074924138204702</v>
      </c>
      <c r="K21" s="132">
        <v>0</v>
      </c>
      <c r="L21" s="132">
        <v>69.414058510613373</v>
      </c>
      <c r="M21" s="132">
        <v>2.6090638673380835</v>
      </c>
      <c r="N21" s="132">
        <v>4.9510362494091229</v>
      </c>
      <c r="O21" s="132">
        <v>0</v>
      </c>
      <c r="P21" s="132">
        <v>0</v>
      </c>
      <c r="Q21" s="132">
        <v>0</v>
      </c>
      <c r="R21" s="132">
        <v>0</v>
      </c>
      <c r="S21" s="132">
        <v>0.86672627226046761</v>
      </c>
    </row>
    <row r="22" spans="1:19" ht="15.9" thickBot="1" x14ac:dyDescent="0.45">
      <c r="A22" s="10" t="s">
        <v>12</v>
      </c>
      <c r="B22" s="132">
        <v>0</v>
      </c>
      <c r="C22" s="132">
        <v>0</v>
      </c>
      <c r="D22" s="132">
        <v>10.846130985003319</v>
      </c>
      <c r="E22" s="132">
        <v>2.0716624048539121</v>
      </c>
      <c r="F22" s="132">
        <v>1.0146090953170299</v>
      </c>
      <c r="G22" s="132">
        <v>0.1567052142767818</v>
      </c>
      <c r="H22" s="132">
        <v>1.9675865911311379</v>
      </c>
      <c r="I22" s="132">
        <v>2.1115127478317191</v>
      </c>
      <c r="J22" s="132">
        <v>24.050847925508283</v>
      </c>
      <c r="K22" s="132">
        <v>0.12737547953132491</v>
      </c>
      <c r="L22" s="132">
        <v>47.472681170327498</v>
      </c>
      <c r="M22" s="132">
        <v>2.5848976327175475</v>
      </c>
      <c r="N22" s="132">
        <v>0</v>
      </c>
      <c r="O22" s="132">
        <v>0</v>
      </c>
      <c r="P22" s="132">
        <v>0</v>
      </c>
      <c r="Q22" s="132">
        <v>0.1711347145444157</v>
      </c>
      <c r="R22" s="132">
        <v>0</v>
      </c>
      <c r="S22" s="132">
        <v>7.4248560389572464</v>
      </c>
    </row>
    <row r="23" spans="1:19" ht="15.9" thickBot="1" x14ac:dyDescent="0.45">
      <c r="A23" s="215" t="s">
        <v>35</v>
      </c>
      <c r="B23" s="216"/>
      <c r="C23" s="216"/>
      <c r="D23" s="216"/>
      <c r="E23" s="216"/>
      <c r="F23" s="216"/>
      <c r="G23" s="216"/>
      <c r="H23" s="216"/>
      <c r="I23" s="216"/>
      <c r="J23" s="216"/>
      <c r="K23" s="216"/>
      <c r="L23" s="216"/>
      <c r="M23" s="216"/>
      <c r="N23" s="216"/>
      <c r="O23" s="216"/>
      <c r="P23" s="216"/>
      <c r="Q23" s="216"/>
      <c r="R23" s="216"/>
      <c r="S23" s="216"/>
    </row>
    <row r="24" spans="1:19" ht="15.9" thickBot="1" x14ac:dyDescent="0.45">
      <c r="A24" s="12" t="s">
        <v>14</v>
      </c>
      <c r="B24" s="132">
        <v>5.2282268700620749E-2</v>
      </c>
      <c r="C24" s="132">
        <v>7.9701690540862055E-2</v>
      </c>
      <c r="D24" s="132">
        <v>9.305427046002162</v>
      </c>
      <c r="E24" s="132">
        <v>2.978885202431389</v>
      </c>
      <c r="F24" s="132">
        <v>1.0639804148484227</v>
      </c>
      <c r="G24" s="132">
        <v>0.1783279855787066</v>
      </c>
      <c r="H24" s="132">
        <v>2.7561138292025924</v>
      </c>
      <c r="I24" s="132">
        <v>3.4227653875879933</v>
      </c>
      <c r="J24" s="132">
        <v>16.45563095856981</v>
      </c>
      <c r="K24" s="132">
        <v>0.14193327669492178</v>
      </c>
      <c r="L24" s="132">
        <v>54.459006852102021</v>
      </c>
      <c r="M24" s="132">
        <v>2.2265729775087664</v>
      </c>
      <c r="N24" s="132">
        <v>1.002611270419566</v>
      </c>
      <c r="O24" s="132">
        <v>4.775598688685545E-2</v>
      </c>
      <c r="P24" s="132">
        <v>0</v>
      </c>
      <c r="Q24" s="132">
        <v>0.12131627327148455</v>
      </c>
      <c r="R24" s="132">
        <v>0</v>
      </c>
      <c r="S24" s="132">
        <v>5.7076885796539392</v>
      </c>
    </row>
    <row r="25" spans="1:19" ht="15.9" thickBot="1" x14ac:dyDescent="0.45">
      <c r="A25" s="13" t="s">
        <v>235</v>
      </c>
      <c r="B25" s="132">
        <v>0</v>
      </c>
      <c r="C25" s="132">
        <v>0</v>
      </c>
      <c r="D25" s="132">
        <v>10.846130985003319</v>
      </c>
      <c r="E25" s="132">
        <v>2.0716624048539121</v>
      </c>
      <c r="F25" s="132">
        <v>1.0146090953170299</v>
      </c>
      <c r="G25" s="132">
        <v>0.1567052142767818</v>
      </c>
      <c r="H25" s="132">
        <v>1.9675865911311379</v>
      </c>
      <c r="I25" s="132">
        <v>2.1115127478317191</v>
      </c>
      <c r="J25" s="132">
        <v>24.050847925508283</v>
      </c>
      <c r="K25" s="132">
        <v>0.12737547953132491</v>
      </c>
      <c r="L25" s="132">
        <v>47.472681170327498</v>
      </c>
      <c r="M25" s="132">
        <v>2.5848976327175475</v>
      </c>
      <c r="N25" s="132">
        <v>0</v>
      </c>
      <c r="O25" s="132">
        <v>0</v>
      </c>
      <c r="P25" s="132">
        <v>0</v>
      </c>
      <c r="Q25" s="132">
        <v>0.1711347145444157</v>
      </c>
      <c r="R25" s="132">
        <v>0</v>
      </c>
      <c r="S25" s="132">
        <v>7.4248560389572464</v>
      </c>
    </row>
    <row r="26" spans="1:19" ht="15.9" thickBot="1" x14ac:dyDescent="0.45">
      <c r="A26" s="13" t="s">
        <v>36</v>
      </c>
      <c r="B26" s="132">
        <v>9.8943629610466835E-2</v>
      </c>
      <c r="C26" s="132">
        <v>0.15083458970305688</v>
      </c>
      <c r="D26" s="132">
        <v>7.9303653981494655</v>
      </c>
      <c r="E26" s="132">
        <v>3.788571764156675</v>
      </c>
      <c r="F26" s="132">
        <v>1.1080437850216154</v>
      </c>
      <c r="G26" s="132">
        <v>0.19762607574705113</v>
      </c>
      <c r="H26" s="132">
        <v>3.4598658842938756</v>
      </c>
      <c r="I26" s="132">
        <v>4.5930442256776987</v>
      </c>
      <c r="J26" s="132">
        <v>9.6769817359760459</v>
      </c>
      <c r="K26" s="132">
        <v>0.15492595364612066</v>
      </c>
      <c r="L26" s="132">
        <v>60.694227170059378</v>
      </c>
      <c r="M26" s="132">
        <v>1.9067720875486465</v>
      </c>
      <c r="N26" s="132">
        <v>1.8974310153165814</v>
      </c>
      <c r="O26" s="132">
        <v>9.0377690097431337E-2</v>
      </c>
      <c r="P26" s="132">
        <v>0</v>
      </c>
      <c r="Q26" s="132">
        <v>7.6853851766531964E-2</v>
      </c>
      <c r="R26" s="132">
        <v>0</v>
      </c>
      <c r="S26" s="132">
        <v>4.1751351432296628</v>
      </c>
    </row>
    <row r="27" spans="1:19" ht="15.9" thickBot="1" x14ac:dyDescent="0.45">
      <c r="A27" s="14" t="s">
        <v>15</v>
      </c>
      <c r="B27" s="132">
        <v>3.0387894642292489E-2</v>
      </c>
      <c r="C27" s="132">
        <v>0.57498206274163177</v>
      </c>
      <c r="D27" s="132">
        <v>3.7109180126615771</v>
      </c>
      <c r="E27" s="132">
        <v>3.8726711586678517</v>
      </c>
      <c r="F27" s="132">
        <v>0.86772689801358427</v>
      </c>
      <c r="G27" s="132">
        <v>3.017720660334754E-2</v>
      </c>
      <c r="H27" s="132">
        <v>2.2096404813555135</v>
      </c>
      <c r="I27" s="132">
        <v>4.6684448671350856</v>
      </c>
      <c r="J27" s="132">
        <v>7.3976077535996998</v>
      </c>
      <c r="K27" s="132">
        <v>0.21414585838330666</v>
      </c>
      <c r="L27" s="132">
        <v>62.343465812507326</v>
      </c>
      <c r="M27" s="132">
        <v>5.082070701581384</v>
      </c>
      <c r="N27" s="132">
        <v>5.9291848254605535</v>
      </c>
      <c r="O27" s="132">
        <v>8.246629427477839E-2</v>
      </c>
      <c r="P27" s="132">
        <v>0</v>
      </c>
      <c r="Q27" s="132">
        <v>4.9881874789045516E-2</v>
      </c>
      <c r="R27" s="132">
        <v>6.856569372157147E-3</v>
      </c>
      <c r="S27" s="132">
        <v>2.9293717282108243</v>
      </c>
    </row>
    <row r="28" spans="1:19" ht="15.9" thickBot="1" x14ac:dyDescent="0.45">
      <c r="A28" s="215" t="s">
        <v>17</v>
      </c>
      <c r="B28" s="216"/>
      <c r="C28" s="216"/>
      <c r="D28" s="216"/>
      <c r="E28" s="216"/>
      <c r="F28" s="216"/>
      <c r="G28" s="216"/>
      <c r="H28" s="216"/>
      <c r="I28" s="216"/>
      <c r="J28" s="216"/>
      <c r="K28" s="216"/>
      <c r="L28" s="216"/>
      <c r="M28" s="216"/>
      <c r="N28" s="216"/>
      <c r="O28" s="216"/>
      <c r="P28" s="216"/>
      <c r="Q28" s="216"/>
      <c r="R28" s="216"/>
      <c r="S28" s="216"/>
    </row>
    <row r="29" spans="1:19" ht="15.9" thickBot="1" x14ac:dyDescent="0.45">
      <c r="A29" s="15" t="s">
        <v>23</v>
      </c>
      <c r="B29" s="132">
        <v>2.3249069757203294E-2</v>
      </c>
      <c r="C29" s="132">
        <v>0.41552938644636034</v>
      </c>
      <c r="D29" s="132">
        <v>10.235207184236513</v>
      </c>
      <c r="E29" s="132">
        <v>4.1003323631831519</v>
      </c>
      <c r="F29" s="132">
        <v>0.95244028505907308</v>
      </c>
      <c r="G29" s="132">
        <v>0</v>
      </c>
      <c r="H29" s="132">
        <v>1.6405969686376337E-2</v>
      </c>
      <c r="I29" s="132">
        <v>3.6828651942738153</v>
      </c>
      <c r="J29" s="132">
        <v>11.081435069906579</v>
      </c>
      <c r="K29" s="132">
        <v>0.11804499226434964</v>
      </c>
      <c r="L29" s="132">
        <v>55.570971336515797</v>
      </c>
      <c r="M29" s="132">
        <v>5.6560893952652282</v>
      </c>
      <c r="N29" s="132">
        <v>3.9611391921601609</v>
      </c>
      <c r="O29" s="132">
        <v>0</v>
      </c>
      <c r="P29" s="132">
        <v>0</v>
      </c>
      <c r="Q29" s="132">
        <v>4.5247946150022061E-2</v>
      </c>
      <c r="R29" s="132">
        <v>0</v>
      </c>
      <c r="S29" s="132">
        <v>4.1410426150952206</v>
      </c>
    </row>
    <row r="30" spans="1:19" ht="15.9" thickBot="1" x14ac:dyDescent="0.45">
      <c r="A30" s="15" t="s">
        <v>37</v>
      </c>
      <c r="B30" s="132">
        <v>5.8762611252968049E-2</v>
      </c>
      <c r="C30" s="132">
        <v>0.27532192234473646</v>
      </c>
      <c r="D30" s="132">
        <v>2.0595546251292949</v>
      </c>
      <c r="E30" s="132">
        <v>2.7823312290625046</v>
      </c>
      <c r="F30" s="132">
        <v>0.96350869550150875</v>
      </c>
      <c r="G30" s="132">
        <v>0.20284795738863348</v>
      </c>
      <c r="H30" s="132">
        <v>5.0664688779103191</v>
      </c>
      <c r="I30" s="132">
        <v>4.5380528897645869</v>
      </c>
      <c r="J30" s="132">
        <v>12.059467780831778</v>
      </c>
      <c r="K30" s="132">
        <v>0.2481360202031046</v>
      </c>
      <c r="L30" s="132">
        <v>62.087894266545177</v>
      </c>
      <c r="M30" s="132">
        <v>1.7620987085179687</v>
      </c>
      <c r="N30" s="132">
        <v>3.3557332270099187</v>
      </c>
      <c r="O30" s="132">
        <v>0.1374821201454241</v>
      </c>
      <c r="P30" s="132">
        <v>0</v>
      </c>
      <c r="Q30" s="132">
        <v>0.12256516059865295</v>
      </c>
      <c r="R30" s="132">
        <v>7.6654069937136023E-3</v>
      </c>
      <c r="S30" s="132">
        <v>4.2721085007998214</v>
      </c>
    </row>
    <row r="31" spans="1:19" ht="15.9" thickBot="1" x14ac:dyDescent="0.45">
      <c r="A31" s="16" t="s">
        <v>20</v>
      </c>
      <c r="B31" s="133">
        <v>4.0436264338483616E-2</v>
      </c>
      <c r="C31" s="133">
        <v>0.34767434113779849</v>
      </c>
      <c r="D31" s="133">
        <v>6.278504319807185</v>
      </c>
      <c r="E31" s="133">
        <v>3.4624702689962761</v>
      </c>
      <c r="F31" s="133">
        <v>0.95779697200064606</v>
      </c>
      <c r="G31" s="133">
        <v>9.8170646103248077E-2</v>
      </c>
      <c r="H31" s="133">
        <v>2.4604430945589613</v>
      </c>
      <c r="I31" s="133">
        <v>4.0967433012395347</v>
      </c>
      <c r="J31" s="133">
        <v>11.554765461682075</v>
      </c>
      <c r="K31" s="133">
        <v>0.18100406973987537</v>
      </c>
      <c r="L31" s="133">
        <v>58.724912558710294</v>
      </c>
      <c r="M31" s="133">
        <v>3.7715469697005419</v>
      </c>
      <c r="N31" s="133">
        <v>3.6681458807229741</v>
      </c>
      <c r="O31" s="133">
        <v>6.6536083163324697E-2</v>
      </c>
      <c r="P31" s="133">
        <v>0</v>
      </c>
      <c r="Q31" s="133">
        <v>8.2666518143741027E-2</v>
      </c>
      <c r="R31" s="133">
        <v>3.7097635436154899E-3</v>
      </c>
      <c r="S31" s="133">
        <v>4.2044734864106186</v>
      </c>
    </row>
    <row r="32" spans="1:19" ht="15.45" x14ac:dyDescent="0.4">
      <c r="A32" s="71" t="s">
        <v>281</v>
      </c>
      <c r="B32" s="71"/>
      <c r="C32" s="71"/>
      <c r="D32" s="71"/>
      <c r="E32" s="71"/>
      <c r="F32" s="71"/>
      <c r="G32" s="71"/>
      <c r="H32" s="71"/>
      <c r="I32" s="71"/>
      <c r="J32" s="71"/>
    </row>
  </sheetData>
  <mergeCells count="4">
    <mergeCell ref="A3:S3"/>
    <mergeCell ref="A23:S23"/>
    <mergeCell ref="A28:S28"/>
    <mergeCell ref="A1:J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9CCC-5CEF-48E2-A9A4-1A18D4E7D365}">
  <dimension ref="A1:S32"/>
  <sheetViews>
    <sheetView workbookViewId="0">
      <selection activeCell="B8" sqref="B8"/>
    </sheetView>
  </sheetViews>
  <sheetFormatPr baseColWidth="10" defaultRowHeight="14.6" x14ac:dyDescent="0.4"/>
  <cols>
    <col min="1" max="1" width="21.23046875" customWidth="1"/>
    <col min="2" max="2" width="11.69140625" bestFit="1" customWidth="1"/>
    <col min="3" max="3" width="10.53515625" bestFit="1" customWidth="1"/>
    <col min="4" max="4" width="15.53515625" customWidth="1"/>
    <col min="5" max="5" width="13.61328125" customWidth="1"/>
    <col min="6" max="15" width="11.69140625" bestFit="1" customWidth="1"/>
  </cols>
  <sheetData>
    <row r="1" spans="1:19" ht="15.9" thickBot="1" x14ac:dyDescent="0.45">
      <c r="A1" s="191" t="s">
        <v>236</v>
      </c>
      <c r="B1" s="191"/>
      <c r="C1" s="191"/>
      <c r="D1" s="191"/>
      <c r="E1" s="191"/>
      <c r="F1" s="191"/>
      <c r="G1" s="191"/>
      <c r="H1" s="191"/>
      <c r="I1" s="191"/>
      <c r="J1" s="191"/>
    </row>
    <row r="2" spans="1:19" ht="62.25" customHeight="1" x14ac:dyDescent="0.4">
      <c r="A2" s="69" t="s">
        <v>302</v>
      </c>
      <c r="B2" s="69" t="s">
        <v>144</v>
      </c>
      <c r="C2" s="69" t="s">
        <v>33</v>
      </c>
      <c r="D2" s="69" t="s">
        <v>226</v>
      </c>
      <c r="E2" s="69" t="s">
        <v>227</v>
      </c>
      <c r="F2" s="69" t="s">
        <v>145</v>
      </c>
      <c r="G2" s="69" t="s">
        <v>228</v>
      </c>
      <c r="H2" s="69" t="s">
        <v>146</v>
      </c>
      <c r="I2" s="69" t="s">
        <v>229</v>
      </c>
      <c r="J2" s="69" t="s">
        <v>32</v>
      </c>
      <c r="K2" s="69" t="s">
        <v>147</v>
      </c>
      <c r="L2" s="69" t="s">
        <v>31</v>
      </c>
      <c r="M2" s="69" t="s">
        <v>148</v>
      </c>
      <c r="N2" s="69" t="s">
        <v>149</v>
      </c>
      <c r="O2" s="69" t="s">
        <v>230</v>
      </c>
      <c r="P2" s="69" t="s">
        <v>231</v>
      </c>
      <c r="Q2" s="69" t="s">
        <v>232</v>
      </c>
      <c r="R2" s="69" t="s">
        <v>233</v>
      </c>
      <c r="S2" s="69" t="s">
        <v>234</v>
      </c>
    </row>
    <row r="3" spans="1:19" ht="15.9" thickBot="1" x14ac:dyDescent="0.45">
      <c r="A3" s="213" t="s">
        <v>3</v>
      </c>
      <c r="B3" s="214"/>
      <c r="C3" s="214"/>
      <c r="D3" s="214"/>
      <c r="E3" s="214"/>
      <c r="F3" s="214"/>
      <c r="G3" s="214"/>
      <c r="H3" s="214"/>
      <c r="I3" s="214"/>
      <c r="J3" s="214"/>
      <c r="K3" s="214"/>
      <c r="L3" s="214"/>
      <c r="M3" s="214"/>
      <c r="N3" s="214"/>
      <c r="O3" s="214"/>
      <c r="P3" s="214"/>
      <c r="Q3" s="214"/>
      <c r="R3" s="214"/>
      <c r="S3" s="214"/>
    </row>
    <row r="4" spans="1:19" ht="15.9" thickBot="1" x14ac:dyDescent="0.45">
      <c r="A4" s="10" t="s">
        <v>4</v>
      </c>
      <c r="B4" s="132">
        <v>0</v>
      </c>
      <c r="C4" s="132">
        <v>0.13957564284942822</v>
      </c>
      <c r="D4" s="132">
        <v>1.6778728850257039</v>
      </c>
      <c r="E4" s="132">
        <v>2.4893239162775549</v>
      </c>
      <c r="F4" s="132">
        <v>0.70165825495697509</v>
      </c>
      <c r="G4" s="132">
        <v>0.70161781975591375</v>
      </c>
      <c r="H4" s="132">
        <v>11.709304840070187</v>
      </c>
      <c r="I4" s="132">
        <v>1.1423805081142</v>
      </c>
      <c r="J4" s="132">
        <v>19.893274890761116</v>
      </c>
      <c r="K4" s="132">
        <v>0.51134653692601117</v>
      </c>
      <c r="L4" s="132">
        <v>59.019638127229648</v>
      </c>
      <c r="M4" s="132">
        <v>1.2023291464868933</v>
      </c>
      <c r="N4" s="132">
        <v>0</v>
      </c>
      <c r="O4" s="132">
        <v>0</v>
      </c>
      <c r="P4" s="132">
        <v>0</v>
      </c>
      <c r="Q4" s="132">
        <v>0</v>
      </c>
      <c r="R4" s="132">
        <v>0</v>
      </c>
      <c r="S4" s="132">
        <v>0.81167743154645267</v>
      </c>
    </row>
    <row r="5" spans="1:19" ht="15.9" thickBot="1" x14ac:dyDescent="0.45">
      <c r="A5" s="10" t="s">
        <v>5</v>
      </c>
      <c r="B5" s="132">
        <v>0</v>
      </c>
      <c r="C5" s="132">
        <v>0</v>
      </c>
      <c r="D5" s="132">
        <v>9.0902650604437039</v>
      </c>
      <c r="E5" s="132">
        <v>0</v>
      </c>
      <c r="F5" s="132">
        <v>0.11620591293032038</v>
      </c>
      <c r="G5" s="132">
        <v>0.43274977598646275</v>
      </c>
      <c r="H5" s="132">
        <v>4.668184132585198</v>
      </c>
      <c r="I5" s="132">
        <v>2.0578664936793634</v>
      </c>
      <c r="J5" s="132">
        <v>13.279335008859736</v>
      </c>
      <c r="K5" s="132">
        <v>0.22018308602191222</v>
      </c>
      <c r="L5" s="132">
        <v>69.654276368162499</v>
      </c>
      <c r="M5" s="132">
        <v>0.35204650122042802</v>
      </c>
      <c r="N5" s="132">
        <v>0.12888766011038763</v>
      </c>
      <c r="O5" s="132">
        <v>0</v>
      </c>
      <c r="P5" s="132">
        <v>0</v>
      </c>
      <c r="Q5" s="132">
        <v>0</v>
      </c>
      <c r="R5" s="132">
        <v>0</v>
      </c>
      <c r="S5" s="132">
        <v>0</v>
      </c>
    </row>
    <row r="6" spans="1:19" ht="15.9" thickBot="1" x14ac:dyDescent="0.45">
      <c r="A6" s="10" t="s">
        <v>6</v>
      </c>
      <c r="B6" s="132">
        <v>0</v>
      </c>
      <c r="C6" s="132">
        <v>0</v>
      </c>
      <c r="D6" s="132">
        <v>9.8246537894180221</v>
      </c>
      <c r="E6" s="132">
        <v>1.91769080992676</v>
      </c>
      <c r="F6" s="132">
        <v>0.50998542576449934</v>
      </c>
      <c r="G6" s="132">
        <v>0</v>
      </c>
      <c r="H6" s="132">
        <v>14.111459983035635</v>
      </c>
      <c r="I6" s="132">
        <v>10.715053953982181</v>
      </c>
      <c r="J6" s="132">
        <v>26.709411556091833</v>
      </c>
      <c r="K6" s="132">
        <v>0.56115762316808226</v>
      </c>
      <c r="L6" s="132">
        <v>31.333948147855249</v>
      </c>
      <c r="M6" s="132">
        <v>2.8309407609108739</v>
      </c>
      <c r="N6" s="132">
        <v>0.1777726517604922</v>
      </c>
      <c r="O6" s="132">
        <v>0</v>
      </c>
      <c r="P6" s="132">
        <v>0</v>
      </c>
      <c r="Q6" s="132">
        <v>0.7351873417314635</v>
      </c>
      <c r="R6" s="132">
        <v>0</v>
      </c>
      <c r="S6" s="132">
        <v>0.57273795635482327</v>
      </c>
    </row>
    <row r="7" spans="1:19" ht="15.9" thickBot="1" x14ac:dyDescent="0.45">
      <c r="A7" s="10" t="s">
        <v>7</v>
      </c>
      <c r="B7" s="132">
        <v>0</v>
      </c>
      <c r="C7" s="132">
        <v>0.33043931275860111</v>
      </c>
      <c r="D7" s="132">
        <v>4.7543272690503198</v>
      </c>
      <c r="E7" s="132">
        <v>2.8674931322075623</v>
      </c>
      <c r="F7" s="132">
        <v>0</v>
      </c>
      <c r="G7" s="132">
        <v>0</v>
      </c>
      <c r="H7" s="132">
        <v>2.1085868178787579</v>
      </c>
      <c r="I7" s="132">
        <v>0.7599469401979978</v>
      </c>
      <c r="J7" s="132">
        <v>14.201376544432362</v>
      </c>
      <c r="K7" s="132">
        <v>6.9473679733133995</v>
      </c>
      <c r="L7" s="132">
        <v>61.953843532472227</v>
      </c>
      <c r="M7" s="132">
        <v>2.7674319158455809</v>
      </c>
      <c r="N7" s="132">
        <v>0</v>
      </c>
      <c r="O7" s="132">
        <v>0</v>
      </c>
      <c r="P7" s="132">
        <v>0</v>
      </c>
      <c r="Q7" s="132">
        <v>0.31107119540785177</v>
      </c>
      <c r="R7" s="132">
        <v>0</v>
      </c>
      <c r="S7" s="132">
        <v>2.998115366435417</v>
      </c>
    </row>
    <row r="8" spans="1:19" ht="15.9" thickBot="1" x14ac:dyDescent="0.45">
      <c r="A8" s="10" t="s">
        <v>8</v>
      </c>
      <c r="B8" s="132">
        <v>0</v>
      </c>
      <c r="C8" s="132">
        <v>0</v>
      </c>
      <c r="D8" s="132">
        <v>10.413651129458197</v>
      </c>
      <c r="E8" s="132">
        <v>5.4475640470064182</v>
      </c>
      <c r="F8" s="132">
        <v>0</v>
      </c>
      <c r="G8" s="132">
        <v>0</v>
      </c>
      <c r="H8" s="132">
        <v>15.62794446762214</v>
      </c>
      <c r="I8" s="132">
        <v>3.204664916991165</v>
      </c>
      <c r="J8" s="132">
        <v>18.160139694909418</v>
      </c>
      <c r="K8" s="132">
        <v>0.4651673018852025</v>
      </c>
      <c r="L8" s="132">
        <v>43.949092698534002</v>
      </c>
      <c r="M8" s="132">
        <v>0.63491257978208249</v>
      </c>
      <c r="N8" s="132">
        <v>1.1133478969050288</v>
      </c>
      <c r="O8" s="132">
        <v>0</v>
      </c>
      <c r="P8" s="132">
        <v>0</v>
      </c>
      <c r="Q8" s="132">
        <v>0</v>
      </c>
      <c r="R8" s="132">
        <v>0</v>
      </c>
      <c r="S8" s="132">
        <v>0.98351526690627733</v>
      </c>
    </row>
    <row r="9" spans="1:19" ht="15.9" thickBot="1" x14ac:dyDescent="0.45">
      <c r="A9" s="10" t="s">
        <v>9</v>
      </c>
      <c r="B9" s="132">
        <v>0</v>
      </c>
      <c r="C9" s="132">
        <v>0.60730947333958973</v>
      </c>
      <c r="D9" s="132">
        <v>6.3914730280186225</v>
      </c>
      <c r="E9" s="132">
        <v>0.8222915937396108</v>
      </c>
      <c r="F9" s="132">
        <v>1.2395135143601184</v>
      </c>
      <c r="G9" s="132">
        <v>0</v>
      </c>
      <c r="H9" s="132">
        <v>13.596707100081016</v>
      </c>
      <c r="I9" s="132">
        <v>0</v>
      </c>
      <c r="J9" s="132">
        <v>4.4691975716576904</v>
      </c>
      <c r="K9" s="132">
        <v>0.72887557818153437</v>
      </c>
      <c r="L9" s="132">
        <v>62.77278297868483</v>
      </c>
      <c r="M9" s="132">
        <v>2.6360998564865485</v>
      </c>
      <c r="N9" s="132">
        <v>4.1932727977512947</v>
      </c>
      <c r="O9" s="132">
        <v>0</v>
      </c>
      <c r="P9" s="132">
        <v>0</v>
      </c>
      <c r="Q9" s="132">
        <v>0</v>
      </c>
      <c r="R9" s="132">
        <v>0</v>
      </c>
      <c r="S9" s="132">
        <v>2.5424765076991478</v>
      </c>
    </row>
    <row r="10" spans="1:19" ht="15.9" thickBot="1" x14ac:dyDescent="0.45">
      <c r="A10" s="10" t="s">
        <v>10</v>
      </c>
      <c r="B10" s="132">
        <v>0</v>
      </c>
      <c r="C10" s="132">
        <v>0</v>
      </c>
      <c r="D10" s="132">
        <v>17.857627918360258</v>
      </c>
      <c r="E10" s="132">
        <v>0.22768808367009896</v>
      </c>
      <c r="F10" s="132">
        <v>0</v>
      </c>
      <c r="G10" s="132">
        <v>0.19897838848491919</v>
      </c>
      <c r="H10" s="132">
        <v>20.415914930845251</v>
      </c>
      <c r="I10" s="132">
        <v>0.80810848781132427</v>
      </c>
      <c r="J10" s="132">
        <v>6.486465823562658</v>
      </c>
      <c r="K10" s="132">
        <v>0.7551910047110576</v>
      </c>
      <c r="L10" s="132">
        <v>52.96754968731674</v>
      </c>
      <c r="M10" s="132">
        <v>0</v>
      </c>
      <c r="N10" s="132">
        <v>0.28247567523772188</v>
      </c>
      <c r="O10" s="132">
        <v>0</v>
      </c>
      <c r="P10" s="132">
        <v>0</v>
      </c>
      <c r="Q10" s="132">
        <v>0</v>
      </c>
      <c r="R10" s="132">
        <v>0</v>
      </c>
      <c r="S10" s="132">
        <v>0</v>
      </c>
    </row>
    <row r="11" spans="1:19" ht="15.9" thickBot="1" x14ac:dyDescent="0.45">
      <c r="A11" s="10" t="s">
        <v>11</v>
      </c>
      <c r="B11" s="132">
        <v>0</v>
      </c>
      <c r="C11" s="132">
        <v>0</v>
      </c>
      <c r="D11" s="132">
        <v>22.321671540414513</v>
      </c>
      <c r="E11" s="132">
        <v>0</v>
      </c>
      <c r="F11" s="132">
        <v>0</v>
      </c>
      <c r="G11" s="132">
        <v>0</v>
      </c>
      <c r="H11" s="132">
        <v>19.183846738915538</v>
      </c>
      <c r="I11" s="132">
        <v>3.3475394457505345</v>
      </c>
      <c r="J11" s="132">
        <v>8.3173105419125797</v>
      </c>
      <c r="K11" s="132">
        <v>0</v>
      </c>
      <c r="L11" s="132">
        <v>44.883641502519282</v>
      </c>
      <c r="M11" s="132">
        <v>0</v>
      </c>
      <c r="N11" s="132">
        <v>1.9459902304875061</v>
      </c>
      <c r="O11" s="132">
        <v>0</v>
      </c>
      <c r="P11" s="132">
        <v>0</v>
      </c>
      <c r="Q11" s="132">
        <v>0</v>
      </c>
      <c r="R11" s="132">
        <v>0</v>
      </c>
      <c r="S11" s="132">
        <v>0</v>
      </c>
    </row>
    <row r="12" spans="1:19" ht="15.9" thickBot="1" x14ac:dyDescent="0.45">
      <c r="A12" s="10" t="s">
        <v>206</v>
      </c>
      <c r="B12" s="132">
        <v>0</v>
      </c>
      <c r="C12" s="132">
        <v>0</v>
      </c>
      <c r="D12" s="132">
        <v>23.242503473140143</v>
      </c>
      <c r="E12" s="132">
        <v>0</v>
      </c>
      <c r="F12" s="132">
        <v>0</v>
      </c>
      <c r="G12" s="132">
        <v>0</v>
      </c>
      <c r="H12" s="132">
        <v>13.753048069326306</v>
      </c>
      <c r="I12" s="132">
        <v>8.5260672882556765</v>
      </c>
      <c r="J12" s="132">
        <v>0</v>
      </c>
      <c r="K12" s="132">
        <v>0</v>
      </c>
      <c r="L12" s="132">
        <v>45.952313881022199</v>
      </c>
      <c r="M12" s="132">
        <v>0</v>
      </c>
      <c r="N12" s="132">
        <v>0</v>
      </c>
      <c r="O12" s="132">
        <v>0</v>
      </c>
      <c r="P12" s="132">
        <v>0</v>
      </c>
      <c r="Q12" s="132">
        <v>0</v>
      </c>
      <c r="R12" s="132">
        <v>0</v>
      </c>
      <c r="S12" s="132">
        <v>8.5260672882556765</v>
      </c>
    </row>
    <row r="13" spans="1:19" ht="15.9" thickBot="1" x14ac:dyDescent="0.45">
      <c r="A13" s="10" t="s">
        <v>207</v>
      </c>
      <c r="B13" s="132">
        <v>0</v>
      </c>
      <c r="C13" s="132">
        <v>0.39259472025362674</v>
      </c>
      <c r="D13" s="132">
        <v>6.1834387273710556</v>
      </c>
      <c r="E13" s="132">
        <v>2.0230295344970712</v>
      </c>
      <c r="F13" s="132">
        <v>1.3921277676079775</v>
      </c>
      <c r="G13" s="132">
        <v>0</v>
      </c>
      <c r="H13" s="132">
        <v>15.543110286626604</v>
      </c>
      <c r="I13" s="132">
        <v>0.55969884186265995</v>
      </c>
      <c r="J13" s="132">
        <v>4.8051860665999193</v>
      </c>
      <c r="K13" s="132">
        <v>5.9513064676279912</v>
      </c>
      <c r="L13" s="132">
        <v>61.215252500590843</v>
      </c>
      <c r="M13" s="132">
        <v>0.6006359925857413</v>
      </c>
      <c r="N13" s="132">
        <v>0</v>
      </c>
      <c r="O13" s="132">
        <v>0</v>
      </c>
      <c r="P13" s="132">
        <v>0</v>
      </c>
      <c r="Q13" s="132">
        <v>0</v>
      </c>
      <c r="R13" s="132">
        <v>0</v>
      </c>
      <c r="S13" s="132">
        <v>1.3336190943765796</v>
      </c>
    </row>
    <row r="14" spans="1:19" ht="15.9" thickBot="1" x14ac:dyDescent="0.45">
      <c r="A14" s="10" t="s">
        <v>208</v>
      </c>
      <c r="B14" s="132">
        <v>0</v>
      </c>
      <c r="C14" s="132">
        <v>0</v>
      </c>
      <c r="D14" s="132">
        <v>7.2351907835946676</v>
      </c>
      <c r="E14" s="132">
        <v>4.5871022890407414</v>
      </c>
      <c r="F14" s="132">
        <v>0.94931955525235334</v>
      </c>
      <c r="G14" s="132">
        <v>0</v>
      </c>
      <c r="H14" s="132">
        <v>10.691200278576932</v>
      </c>
      <c r="I14" s="132">
        <v>1.2681030106244588</v>
      </c>
      <c r="J14" s="132">
        <v>10.205038016665682</v>
      </c>
      <c r="K14" s="132">
        <v>0.36667736429121117</v>
      </c>
      <c r="L14" s="132">
        <v>60.818045312673632</v>
      </c>
      <c r="M14" s="132">
        <v>2.7391333384668037</v>
      </c>
      <c r="N14" s="132">
        <v>0</v>
      </c>
      <c r="O14" s="132">
        <v>0</v>
      </c>
      <c r="P14" s="132">
        <v>0</v>
      </c>
      <c r="Q14" s="132">
        <v>0</v>
      </c>
      <c r="R14" s="132">
        <v>0</v>
      </c>
      <c r="S14" s="132">
        <v>1.1401900508135003</v>
      </c>
    </row>
    <row r="15" spans="1:19" ht="15.9" thickBot="1" x14ac:dyDescent="0.45">
      <c r="A15" s="10" t="s">
        <v>209</v>
      </c>
      <c r="B15" s="132">
        <v>0</v>
      </c>
      <c r="C15" s="132">
        <v>0</v>
      </c>
      <c r="D15" s="132">
        <v>1.0034045914541785</v>
      </c>
      <c r="E15" s="132">
        <v>4.0297345769350494</v>
      </c>
      <c r="F15" s="132">
        <v>0.58369809575130704</v>
      </c>
      <c r="G15" s="132">
        <v>0</v>
      </c>
      <c r="H15" s="132">
        <v>10.392762073322242</v>
      </c>
      <c r="I15" s="132">
        <v>0.56042441923284725</v>
      </c>
      <c r="J15" s="132">
        <v>25.44467956945617</v>
      </c>
      <c r="K15" s="132">
        <v>0</v>
      </c>
      <c r="L15" s="132">
        <v>51.537444582885946</v>
      </c>
      <c r="M15" s="132">
        <v>6.447852090962261</v>
      </c>
      <c r="N15" s="132">
        <v>0</v>
      </c>
      <c r="O15" s="132">
        <v>0</v>
      </c>
      <c r="P15" s="132">
        <v>0</v>
      </c>
      <c r="Q15" s="132">
        <v>0</v>
      </c>
      <c r="R15" s="132">
        <v>0</v>
      </c>
      <c r="S15" s="132">
        <v>0</v>
      </c>
    </row>
    <row r="16" spans="1:19" ht="15.9" thickBot="1" x14ac:dyDescent="0.45">
      <c r="A16" s="10" t="s">
        <v>210</v>
      </c>
      <c r="B16" s="132">
        <v>0</v>
      </c>
      <c r="C16" s="132">
        <v>0</v>
      </c>
      <c r="D16" s="132">
        <v>9.4649280341900024</v>
      </c>
      <c r="E16" s="132">
        <v>3.6633804683444247</v>
      </c>
      <c r="F16" s="132">
        <v>0</v>
      </c>
      <c r="G16" s="132">
        <v>0</v>
      </c>
      <c r="H16" s="132">
        <v>13.763259339364078</v>
      </c>
      <c r="I16" s="132">
        <v>2.5644506652046357</v>
      </c>
      <c r="J16" s="132">
        <v>11.756163286158541</v>
      </c>
      <c r="K16" s="132">
        <v>0</v>
      </c>
      <c r="L16" s="132">
        <v>52.849136381457839</v>
      </c>
      <c r="M16" s="132">
        <v>5.9386818252805114</v>
      </c>
      <c r="N16" s="132">
        <v>0</v>
      </c>
      <c r="O16" s="132">
        <v>0</v>
      </c>
      <c r="P16" s="132">
        <v>0</v>
      </c>
      <c r="Q16" s="132">
        <v>0</v>
      </c>
      <c r="R16" s="132">
        <v>0</v>
      </c>
      <c r="S16" s="132">
        <v>0</v>
      </c>
    </row>
    <row r="17" spans="1:19" ht="15.9" thickBot="1" x14ac:dyDescent="0.45">
      <c r="A17" s="10" t="s">
        <v>211</v>
      </c>
      <c r="B17" s="132">
        <v>0.79042615707915709</v>
      </c>
      <c r="C17" s="132">
        <v>0.91925803853959676</v>
      </c>
      <c r="D17" s="132">
        <v>9.3449758072392868</v>
      </c>
      <c r="E17" s="132">
        <v>15.462934432837617</v>
      </c>
      <c r="F17" s="132">
        <v>0.56193118900870853</v>
      </c>
      <c r="G17" s="132">
        <v>0.4005182036178383</v>
      </c>
      <c r="H17" s="132">
        <v>11.45897377249007</v>
      </c>
      <c r="I17" s="132">
        <v>0.55744714886118374</v>
      </c>
      <c r="J17" s="132">
        <v>10.612272441806962</v>
      </c>
      <c r="K17" s="132">
        <v>1.4318068753901478</v>
      </c>
      <c r="L17" s="132">
        <v>43.940164420357839</v>
      </c>
      <c r="M17" s="132">
        <v>2.5857829850455287</v>
      </c>
      <c r="N17" s="132">
        <v>0</v>
      </c>
      <c r="O17" s="132">
        <v>0</v>
      </c>
      <c r="P17" s="132">
        <v>0</v>
      </c>
      <c r="Q17" s="132">
        <v>0</v>
      </c>
      <c r="R17" s="132">
        <v>0</v>
      </c>
      <c r="S17" s="132">
        <v>1.9335085277259962</v>
      </c>
    </row>
    <row r="18" spans="1:19" ht="15.9" thickBot="1" x14ac:dyDescent="0.45">
      <c r="A18" s="10" t="s">
        <v>212</v>
      </c>
      <c r="B18" s="132">
        <v>0.39422620500036548</v>
      </c>
      <c r="C18" s="132">
        <v>0</v>
      </c>
      <c r="D18" s="132">
        <v>1.4383856412867393</v>
      </c>
      <c r="E18" s="132">
        <v>1.5123983130718697</v>
      </c>
      <c r="F18" s="132">
        <v>0</v>
      </c>
      <c r="G18" s="132">
        <v>1.030799036205656</v>
      </c>
      <c r="H18" s="132">
        <v>10.136511996427009</v>
      </c>
      <c r="I18" s="132">
        <v>3.3309867613722441</v>
      </c>
      <c r="J18" s="132">
        <v>17.01281481353843</v>
      </c>
      <c r="K18" s="132">
        <v>1.8257929171706</v>
      </c>
      <c r="L18" s="132">
        <v>58.579034983402444</v>
      </c>
      <c r="M18" s="132">
        <v>2.3922906005754649</v>
      </c>
      <c r="N18" s="132">
        <v>0</v>
      </c>
      <c r="O18" s="132">
        <v>0</v>
      </c>
      <c r="P18" s="132">
        <v>0</v>
      </c>
      <c r="Q18" s="132">
        <v>0.35826338335871721</v>
      </c>
      <c r="R18" s="132">
        <v>0</v>
      </c>
      <c r="S18" s="132">
        <v>1.9884953485904615</v>
      </c>
    </row>
    <row r="19" spans="1:19" ht="15.9" thickBot="1" x14ac:dyDescent="0.45">
      <c r="A19" s="10" t="s">
        <v>213</v>
      </c>
      <c r="B19" s="132">
        <v>0</v>
      </c>
      <c r="C19" s="132">
        <v>0.19671320888796809</v>
      </c>
      <c r="D19" s="132">
        <v>9.7652324240777713</v>
      </c>
      <c r="E19" s="132">
        <v>2.9121661563955881</v>
      </c>
      <c r="F19" s="132">
        <v>0.81116162521192925</v>
      </c>
      <c r="G19" s="132">
        <v>0.75041456370891424</v>
      </c>
      <c r="H19" s="132">
        <v>6.6993568141255802</v>
      </c>
      <c r="I19" s="132">
        <v>0.71294452029384536</v>
      </c>
      <c r="J19" s="132">
        <v>23.75608854984111</v>
      </c>
      <c r="K19" s="132">
        <v>0.27756061239045599</v>
      </c>
      <c r="L19" s="132">
        <v>48.167396988575831</v>
      </c>
      <c r="M19" s="132">
        <v>3.6354504392053064</v>
      </c>
      <c r="N19" s="132">
        <v>0.53560478593841288</v>
      </c>
      <c r="O19" s="132">
        <v>0</v>
      </c>
      <c r="P19" s="132">
        <v>0</v>
      </c>
      <c r="Q19" s="132">
        <v>0</v>
      </c>
      <c r="R19" s="132">
        <v>0.17585611784518687</v>
      </c>
      <c r="S19" s="132">
        <v>1.6040531935021238</v>
      </c>
    </row>
    <row r="20" spans="1:19" ht="15.9" thickBot="1" x14ac:dyDescent="0.45">
      <c r="A20" s="10" t="s">
        <v>214</v>
      </c>
      <c r="B20" s="132">
        <v>0</v>
      </c>
      <c r="C20" s="132">
        <v>0</v>
      </c>
      <c r="D20" s="132">
        <v>2.4256316466999248</v>
      </c>
      <c r="E20" s="132">
        <v>0</v>
      </c>
      <c r="F20" s="132">
        <v>1.2529686270126705</v>
      </c>
      <c r="G20" s="132">
        <v>0</v>
      </c>
      <c r="H20" s="132">
        <v>4.8737419193518319</v>
      </c>
      <c r="I20" s="132">
        <v>6.0349135793161413</v>
      </c>
      <c r="J20" s="132">
        <v>10.549337992077694</v>
      </c>
      <c r="K20" s="132">
        <v>2.1646113177011999</v>
      </c>
      <c r="L20" s="132">
        <v>62.414206322121714</v>
      </c>
      <c r="M20" s="132">
        <v>0</v>
      </c>
      <c r="N20" s="132">
        <v>10.284588595718766</v>
      </c>
      <c r="O20" s="132">
        <v>0</v>
      </c>
      <c r="P20" s="132">
        <v>0</v>
      </c>
      <c r="Q20" s="132">
        <v>0</v>
      </c>
      <c r="R20" s="132">
        <v>0</v>
      </c>
      <c r="S20" s="132">
        <v>0</v>
      </c>
    </row>
    <row r="21" spans="1:19" ht="15.9" thickBot="1" x14ac:dyDescent="0.45">
      <c r="A21" s="10" t="s">
        <v>215</v>
      </c>
      <c r="B21" s="132">
        <v>0</v>
      </c>
      <c r="C21" s="132">
        <v>0</v>
      </c>
      <c r="D21" s="132">
        <v>1.3690075559212891</v>
      </c>
      <c r="E21" s="132">
        <v>1.5974920512033668</v>
      </c>
      <c r="F21" s="132">
        <v>0.76919278363398524</v>
      </c>
      <c r="G21" s="132">
        <v>0</v>
      </c>
      <c r="H21" s="132">
        <v>5.4067522940348995</v>
      </c>
      <c r="I21" s="132">
        <v>1.2736410346897176</v>
      </c>
      <c r="J21" s="132">
        <v>9.9256294749651115</v>
      </c>
      <c r="K21" s="132">
        <v>0.63157629211909494</v>
      </c>
      <c r="L21" s="132">
        <v>73.574593627304381</v>
      </c>
      <c r="M21" s="132">
        <v>3.1421022867038753</v>
      </c>
      <c r="N21" s="132">
        <v>2.310012599424343</v>
      </c>
      <c r="O21" s="132">
        <v>0</v>
      </c>
      <c r="P21" s="132">
        <v>0</v>
      </c>
      <c r="Q21" s="132">
        <v>0</v>
      </c>
      <c r="R21" s="132">
        <v>0</v>
      </c>
      <c r="S21" s="132">
        <v>0</v>
      </c>
    </row>
    <row r="22" spans="1:19" ht="15.9" thickBot="1" x14ac:dyDescent="0.45">
      <c r="A22" s="10" t="s">
        <v>12</v>
      </c>
      <c r="B22" s="132">
        <v>0</v>
      </c>
      <c r="C22" s="132">
        <v>0</v>
      </c>
      <c r="D22" s="132">
        <v>11.58694876891108</v>
      </c>
      <c r="E22" s="132">
        <v>2.0139422309637141</v>
      </c>
      <c r="F22" s="132">
        <v>0.26889617316558745</v>
      </c>
      <c r="G22" s="132">
        <v>0.23995801994025021</v>
      </c>
      <c r="H22" s="132">
        <v>7.0141627982984636</v>
      </c>
      <c r="I22" s="132">
        <v>0.38216743186471325</v>
      </c>
      <c r="J22" s="132">
        <v>24.914171260275666</v>
      </c>
      <c r="K22" s="132">
        <v>0.63782291763392285</v>
      </c>
      <c r="L22" s="132">
        <v>51.390706834536317</v>
      </c>
      <c r="M22" s="132">
        <v>0.77887581440971354</v>
      </c>
      <c r="N22" s="132">
        <v>0.53884868193600399</v>
      </c>
      <c r="O22" s="132">
        <v>0</v>
      </c>
      <c r="P22" s="132">
        <v>0</v>
      </c>
      <c r="Q22" s="132">
        <v>0</v>
      </c>
      <c r="R22" s="132">
        <v>0</v>
      </c>
      <c r="S22" s="132">
        <v>0.23349906806475618</v>
      </c>
    </row>
    <row r="23" spans="1:19" ht="15.9" thickBot="1" x14ac:dyDescent="0.45">
      <c r="A23" s="215" t="s">
        <v>35</v>
      </c>
      <c r="B23" s="216"/>
      <c r="C23" s="216"/>
      <c r="D23" s="216"/>
      <c r="E23" s="216"/>
      <c r="F23" s="216"/>
      <c r="G23" s="216"/>
      <c r="H23" s="216"/>
      <c r="I23" s="216"/>
      <c r="J23" s="216"/>
      <c r="K23" s="216"/>
      <c r="L23" s="216"/>
      <c r="M23" s="216"/>
      <c r="N23" s="216"/>
      <c r="O23" s="216"/>
      <c r="P23" s="216"/>
      <c r="Q23" s="216"/>
      <c r="R23" s="216"/>
      <c r="S23" s="216"/>
    </row>
    <row r="24" spans="1:19" ht="15.9" thickBot="1" x14ac:dyDescent="0.45">
      <c r="A24" s="12" t="s">
        <v>14</v>
      </c>
      <c r="B24" s="132">
        <v>5.493224675396205E-2</v>
      </c>
      <c r="C24" s="132">
        <v>6.5664341697662804E-2</v>
      </c>
      <c r="D24" s="132">
        <v>10.238264731609739</v>
      </c>
      <c r="E24" s="132">
        <v>2.1399236573033402</v>
      </c>
      <c r="F24" s="132">
        <v>0.40081345138149349</v>
      </c>
      <c r="G24" s="132">
        <v>0.18923540926043417</v>
      </c>
      <c r="H24" s="132">
        <v>7.6877064200722742</v>
      </c>
      <c r="I24" s="132">
        <v>0.86666518627761868</v>
      </c>
      <c r="J24" s="132">
        <v>20.707754433716271</v>
      </c>
      <c r="K24" s="132">
        <v>1.4625118270733075</v>
      </c>
      <c r="L24" s="132">
        <v>54.663897909882543</v>
      </c>
      <c r="M24" s="132">
        <v>0.65608489131610415</v>
      </c>
      <c r="N24" s="132">
        <v>0.34879052812044947</v>
      </c>
      <c r="O24" s="132">
        <v>0</v>
      </c>
      <c r="P24" s="132">
        <v>0</v>
      </c>
      <c r="Q24" s="132">
        <v>4.5412571196981721E-2</v>
      </c>
      <c r="R24" s="132">
        <v>0</v>
      </c>
      <c r="S24" s="132">
        <v>0.47234239433784725</v>
      </c>
    </row>
    <row r="25" spans="1:19" ht="15.9" thickBot="1" x14ac:dyDescent="0.45">
      <c r="A25" s="13" t="s">
        <v>235</v>
      </c>
      <c r="B25" s="132">
        <v>0</v>
      </c>
      <c r="C25" s="132">
        <v>0</v>
      </c>
      <c r="D25" s="132">
        <v>11.58694876891108</v>
      </c>
      <c r="E25" s="132">
        <v>2.0139422309637141</v>
      </c>
      <c r="F25" s="132">
        <v>0.26889617316558745</v>
      </c>
      <c r="G25" s="132">
        <v>0.23995801994025021</v>
      </c>
      <c r="H25" s="132">
        <v>7.0141627982984636</v>
      </c>
      <c r="I25" s="132">
        <v>0.38216743186471325</v>
      </c>
      <c r="J25" s="132">
        <v>24.914171260275666</v>
      </c>
      <c r="K25" s="132">
        <v>0.63782291763392285</v>
      </c>
      <c r="L25" s="132">
        <v>51.390706834536317</v>
      </c>
      <c r="M25" s="132">
        <v>0.77887581440971354</v>
      </c>
      <c r="N25" s="132">
        <v>0.53884868193600399</v>
      </c>
      <c r="O25" s="132">
        <v>0</v>
      </c>
      <c r="P25" s="132">
        <v>0</v>
      </c>
      <c r="Q25" s="132">
        <v>0</v>
      </c>
      <c r="R25" s="132">
        <v>0</v>
      </c>
      <c r="S25" s="132">
        <v>0.23349906806475618</v>
      </c>
    </row>
    <row r="26" spans="1:19" ht="15.9" thickBot="1" x14ac:dyDescent="0.45">
      <c r="A26" s="13" t="s">
        <v>36</v>
      </c>
      <c r="B26" s="132">
        <v>0.11066456244872622</v>
      </c>
      <c r="C26" s="132">
        <v>0.13228506154140476</v>
      </c>
      <c r="D26" s="132">
        <v>8.8699375835135505</v>
      </c>
      <c r="E26" s="132">
        <v>2.2677399590083245</v>
      </c>
      <c r="F26" s="132">
        <v>0.53465205856703846</v>
      </c>
      <c r="G26" s="132">
        <v>0.13777404151533651</v>
      </c>
      <c r="H26" s="132">
        <v>8.3710599688725882</v>
      </c>
      <c r="I26" s="132">
        <v>1.3582194808486279</v>
      </c>
      <c r="J26" s="132">
        <v>16.440072618851069</v>
      </c>
      <c r="K26" s="132">
        <v>2.2992120417342266</v>
      </c>
      <c r="L26" s="132">
        <v>57.984761867214438</v>
      </c>
      <c r="M26" s="132">
        <v>0.53150556141984728</v>
      </c>
      <c r="N26" s="132">
        <v>0.15596424383874077</v>
      </c>
      <c r="O26" s="132">
        <v>0</v>
      </c>
      <c r="P26" s="132">
        <v>0</v>
      </c>
      <c r="Q26" s="132">
        <v>9.1486560593357413E-2</v>
      </c>
      <c r="R26" s="132">
        <v>0</v>
      </c>
      <c r="S26" s="132">
        <v>0.71466439003301541</v>
      </c>
    </row>
    <row r="27" spans="1:19" ht="15.9" thickBot="1" x14ac:dyDescent="0.45">
      <c r="A27" s="14" t="s">
        <v>15</v>
      </c>
      <c r="B27" s="132">
        <v>9.5649204667353743E-2</v>
      </c>
      <c r="C27" s="132">
        <v>0.25576009149689222</v>
      </c>
      <c r="D27" s="132">
        <v>5.3724911770286994</v>
      </c>
      <c r="E27" s="132">
        <v>4.4377202629684245</v>
      </c>
      <c r="F27" s="132">
        <v>0.25988554823304832</v>
      </c>
      <c r="G27" s="132">
        <v>0.4689239411282366</v>
      </c>
      <c r="H27" s="132">
        <v>10.356810797932335</v>
      </c>
      <c r="I27" s="132">
        <v>3.1339450017435433</v>
      </c>
      <c r="J27" s="132">
        <v>14.246368497810257</v>
      </c>
      <c r="K27" s="132">
        <v>1.0561297810145653</v>
      </c>
      <c r="L27" s="132">
        <v>54.518109285807881</v>
      </c>
      <c r="M27" s="132">
        <v>3.3706074405270217</v>
      </c>
      <c r="N27" s="132">
        <v>0.60993597744425876</v>
      </c>
      <c r="O27" s="132">
        <v>0</v>
      </c>
      <c r="P27" s="132">
        <v>0</v>
      </c>
      <c r="Q27" s="132">
        <v>0.17209190520293469</v>
      </c>
      <c r="R27" s="132">
        <v>1.5755378098998039E-2</v>
      </c>
      <c r="S27" s="132">
        <v>1.6298157088957332</v>
      </c>
    </row>
    <row r="28" spans="1:19" ht="15.9" thickBot="1" x14ac:dyDescent="0.45">
      <c r="A28" s="215" t="s">
        <v>17</v>
      </c>
      <c r="B28" s="216"/>
      <c r="C28" s="216"/>
      <c r="D28" s="216"/>
      <c r="E28" s="216"/>
      <c r="F28" s="216"/>
      <c r="G28" s="216"/>
      <c r="H28" s="216"/>
      <c r="I28" s="216"/>
      <c r="J28" s="216"/>
      <c r="K28" s="216"/>
      <c r="L28" s="216"/>
      <c r="M28" s="216"/>
      <c r="N28" s="216"/>
      <c r="O28" s="216"/>
      <c r="P28" s="216"/>
      <c r="Q28" s="216"/>
      <c r="R28" s="216"/>
      <c r="S28" s="216"/>
    </row>
    <row r="29" spans="1:19" ht="15.9" thickBot="1" x14ac:dyDescent="0.45">
      <c r="A29" s="15" t="s">
        <v>23</v>
      </c>
      <c r="B29" s="132">
        <v>0.10243259275458541</v>
      </c>
      <c r="C29" s="132">
        <v>0.14216257633379223</v>
      </c>
      <c r="D29" s="132">
        <v>14.298460903282001</v>
      </c>
      <c r="E29" s="132">
        <v>3.8550509005822549</v>
      </c>
      <c r="F29" s="132">
        <v>0.37843798572696824</v>
      </c>
      <c r="G29" s="132">
        <v>0</v>
      </c>
      <c r="H29" s="132">
        <v>0</v>
      </c>
      <c r="I29" s="132">
        <v>1.582434028861555</v>
      </c>
      <c r="J29" s="132">
        <v>17.498308565695243</v>
      </c>
      <c r="K29" s="132">
        <v>1.0819026069142805</v>
      </c>
      <c r="L29" s="132">
        <v>56.935026365372288</v>
      </c>
      <c r="M29" s="132">
        <v>2.5140343077735201</v>
      </c>
      <c r="N29" s="132">
        <v>0.57677349221523355</v>
      </c>
      <c r="O29" s="132">
        <v>0</v>
      </c>
      <c r="P29" s="132">
        <v>0</v>
      </c>
      <c r="Q29" s="132">
        <v>0.16716496812627557</v>
      </c>
      <c r="R29" s="132">
        <v>1.0102113703310921E-2</v>
      </c>
      <c r="S29" s="132">
        <v>0.85770859265851329</v>
      </c>
    </row>
    <row r="30" spans="1:19" ht="15.9" thickBot="1" x14ac:dyDescent="0.45">
      <c r="A30" s="15" t="s">
        <v>37</v>
      </c>
      <c r="B30" s="132">
        <v>3.096032370788563E-2</v>
      </c>
      <c r="C30" s="132">
        <v>0.11652365731195669</v>
      </c>
      <c r="D30" s="132">
        <v>2.1927421025162612</v>
      </c>
      <c r="E30" s="132">
        <v>1.8689617153580789</v>
      </c>
      <c r="F30" s="132">
        <v>0.32463326615521604</v>
      </c>
      <c r="G30" s="132">
        <v>0.60222908226292049</v>
      </c>
      <c r="H30" s="132">
        <v>18.219744738202362</v>
      </c>
      <c r="I30" s="132">
        <v>1.6935961791987628</v>
      </c>
      <c r="J30" s="132">
        <v>19.66173448986207</v>
      </c>
      <c r="K30" s="132">
        <v>1.597024608838413</v>
      </c>
      <c r="L30" s="132">
        <v>52.014268684437816</v>
      </c>
      <c r="M30" s="132">
        <v>0.5244912282388362</v>
      </c>
      <c r="N30" s="132">
        <v>0.28095275841670853</v>
      </c>
      <c r="O30" s="132">
        <v>0</v>
      </c>
      <c r="P30" s="132">
        <v>0</v>
      </c>
      <c r="Q30" s="132">
        <v>0</v>
      </c>
      <c r="R30" s="132">
        <v>0</v>
      </c>
      <c r="S30" s="132">
        <v>0.87213716549262077</v>
      </c>
    </row>
    <row r="31" spans="1:19" ht="15.9" thickBot="1" x14ac:dyDescent="0.45">
      <c r="A31" s="16" t="s">
        <v>20</v>
      </c>
      <c r="B31" s="133">
        <v>6.8727800956024793E-2</v>
      </c>
      <c r="C31" s="133">
        <v>0.13007181107480123</v>
      </c>
      <c r="D31" s="133">
        <v>8.5896631108804264</v>
      </c>
      <c r="E31" s="133">
        <v>2.9184537647390552</v>
      </c>
      <c r="F31" s="133">
        <v>0.35306483198308958</v>
      </c>
      <c r="G31" s="133">
        <v>0.28399834094321996</v>
      </c>
      <c r="H31" s="133">
        <v>8.5920415178478695</v>
      </c>
      <c r="I31" s="133">
        <v>1.6348557188816133</v>
      </c>
      <c r="J31" s="133">
        <v>18.518533910688962</v>
      </c>
      <c r="K31" s="133">
        <v>1.3248231138085944</v>
      </c>
      <c r="L31" s="133">
        <v>54.614502400774469</v>
      </c>
      <c r="M31" s="133">
        <v>1.5758083893243826</v>
      </c>
      <c r="N31" s="133">
        <v>0.43727076793678743</v>
      </c>
      <c r="O31" s="133">
        <v>0</v>
      </c>
      <c r="P31" s="133">
        <v>0</v>
      </c>
      <c r="Q31" s="133">
        <v>8.8333548306264678E-2</v>
      </c>
      <c r="R31" s="133">
        <v>5.3381731759294965E-3</v>
      </c>
      <c r="S31" s="133">
        <v>0.86451279867870334</v>
      </c>
    </row>
    <row r="32" spans="1:19" ht="15.45" x14ac:dyDescent="0.4">
      <c r="A32" s="71" t="s">
        <v>281</v>
      </c>
      <c r="B32" s="71"/>
      <c r="C32" s="71"/>
      <c r="D32" s="71"/>
      <c r="E32" s="71"/>
      <c r="F32" s="71"/>
      <c r="G32" s="71"/>
      <c r="H32" s="71"/>
      <c r="I32" s="71"/>
      <c r="J32" s="71"/>
    </row>
  </sheetData>
  <mergeCells count="4">
    <mergeCell ref="A1:J1"/>
    <mergeCell ref="A3:S3"/>
    <mergeCell ref="A23:S23"/>
    <mergeCell ref="A28:S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3DD4-1D31-4F1A-84C6-91AB6DA52D42}">
  <dimension ref="A1:G28"/>
  <sheetViews>
    <sheetView workbookViewId="0">
      <selection activeCell="D17" sqref="D17"/>
    </sheetView>
  </sheetViews>
  <sheetFormatPr baseColWidth="10" defaultRowHeight="14.6" x14ac:dyDescent="0.4"/>
  <cols>
    <col min="1" max="1" width="34.07421875" customWidth="1"/>
  </cols>
  <sheetData>
    <row r="1" spans="1:7" ht="51.75" customHeight="1" thickBot="1" x14ac:dyDescent="0.45">
      <c r="A1" s="218" t="s">
        <v>237</v>
      </c>
      <c r="B1" s="218"/>
      <c r="C1" s="218"/>
      <c r="D1" s="218"/>
      <c r="E1" s="218"/>
      <c r="F1" s="218"/>
      <c r="G1" s="218"/>
    </row>
    <row r="2" spans="1:7" ht="15.9" thickBot="1" x14ac:dyDescent="0.45">
      <c r="A2" s="222" t="s">
        <v>301</v>
      </c>
      <c r="B2" s="224" t="s">
        <v>38</v>
      </c>
      <c r="C2" s="225"/>
      <c r="D2" s="226"/>
      <c r="E2" s="227" t="s">
        <v>39</v>
      </c>
      <c r="F2" s="225"/>
      <c r="G2" s="226"/>
    </row>
    <row r="3" spans="1:7" ht="15.9" thickBot="1" x14ac:dyDescent="0.45">
      <c r="A3" s="223"/>
      <c r="B3" s="17" t="s">
        <v>23</v>
      </c>
      <c r="C3" s="17" t="s">
        <v>37</v>
      </c>
      <c r="D3" s="17" t="s">
        <v>20</v>
      </c>
      <c r="E3" s="17" t="s">
        <v>23</v>
      </c>
      <c r="F3" s="17" t="s">
        <v>37</v>
      </c>
      <c r="G3" s="17" t="s">
        <v>20</v>
      </c>
    </row>
    <row r="4" spans="1:7" ht="15.9" thickBot="1" x14ac:dyDescent="0.45">
      <c r="A4" s="219" t="s">
        <v>3</v>
      </c>
      <c r="B4" s="220"/>
      <c r="C4" s="220"/>
      <c r="D4" s="220"/>
      <c r="E4" s="220"/>
      <c r="F4" s="220"/>
      <c r="G4" s="228"/>
    </row>
    <row r="5" spans="1:7" ht="15.9" thickBot="1" x14ac:dyDescent="0.45">
      <c r="A5" s="18" t="s">
        <v>4</v>
      </c>
      <c r="B5" s="56">
        <v>8.7765395999734519</v>
      </c>
      <c r="C5" s="56">
        <v>5.6292665246317259</v>
      </c>
      <c r="D5" s="56">
        <v>7.363797777265531</v>
      </c>
      <c r="E5" s="56">
        <v>17.830428888369589</v>
      </c>
      <c r="F5" s="56">
        <v>16.482442714907126</v>
      </c>
      <c r="G5" s="56">
        <v>17.220448871004109</v>
      </c>
    </row>
    <row r="6" spans="1:7" ht="15.9" thickBot="1" x14ac:dyDescent="0.45">
      <c r="A6" s="18" t="s">
        <v>5</v>
      </c>
      <c r="B6" s="56">
        <v>1.5839210833884363</v>
      </c>
      <c r="C6" s="56">
        <v>2.1352704041199222</v>
      </c>
      <c r="D6" s="56">
        <v>1.8204521868242083</v>
      </c>
      <c r="E6" s="56">
        <v>9.7603047915646854</v>
      </c>
      <c r="F6" s="56">
        <v>5.7456472549551849</v>
      </c>
      <c r="G6" s="56">
        <v>7.7706794850722138</v>
      </c>
    </row>
    <row r="7" spans="1:7" ht="15.9" thickBot="1" x14ac:dyDescent="0.45">
      <c r="A7" s="18" t="s">
        <v>6</v>
      </c>
      <c r="B7" s="56">
        <v>8.7195726315126212</v>
      </c>
      <c r="C7" s="56">
        <v>8.2953879064581635</v>
      </c>
      <c r="D7" s="56">
        <v>8.5366454633446285</v>
      </c>
      <c r="E7" s="56">
        <v>17.95168274015035</v>
      </c>
      <c r="F7" s="56">
        <v>17.470594420339577</v>
      </c>
      <c r="G7" s="56">
        <v>17.703818474915192</v>
      </c>
    </row>
    <row r="8" spans="1:7" ht="15.9" thickBot="1" x14ac:dyDescent="0.45">
      <c r="A8" s="18" t="s">
        <v>7</v>
      </c>
      <c r="B8" s="56">
        <v>4.4368322694419939</v>
      </c>
      <c r="C8" s="56">
        <v>6.7369956071431734</v>
      </c>
      <c r="D8" s="56">
        <v>5.5061062436969044</v>
      </c>
      <c r="E8" s="56">
        <v>21.652869435578609</v>
      </c>
      <c r="F8" s="56">
        <v>19.386522366260266</v>
      </c>
      <c r="G8" s="56">
        <v>20.591321955033141</v>
      </c>
    </row>
    <row r="9" spans="1:7" ht="15.9" thickBot="1" x14ac:dyDescent="0.45">
      <c r="A9" s="18" t="s">
        <v>8</v>
      </c>
      <c r="B9" s="56">
        <v>7.3791339959975861</v>
      </c>
      <c r="C9" s="56">
        <v>5.4472659353591633</v>
      </c>
      <c r="D9" s="56">
        <v>6.3895988138269093</v>
      </c>
      <c r="E9" s="56">
        <v>13.394283416430888</v>
      </c>
      <c r="F9" s="56">
        <v>28.37791035355135</v>
      </c>
      <c r="G9" s="56">
        <v>21.455886277275134</v>
      </c>
    </row>
    <row r="10" spans="1:7" ht="15.9" thickBot="1" x14ac:dyDescent="0.45">
      <c r="A10" s="18" t="s">
        <v>9</v>
      </c>
      <c r="B10" s="56">
        <v>1.8241318740823873</v>
      </c>
      <c r="C10" s="56">
        <v>0.99014093893903776</v>
      </c>
      <c r="D10" s="56">
        <v>1.4621237018923938</v>
      </c>
      <c r="E10" s="56">
        <v>5.7246791575584588</v>
      </c>
      <c r="F10" s="56">
        <v>14.11686786161922</v>
      </c>
      <c r="G10" s="56">
        <v>10.336642978167047</v>
      </c>
    </row>
    <row r="11" spans="1:7" ht="15.9" thickBot="1" x14ac:dyDescent="0.45">
      <c r="A11" s="18" t="s">
        <v>10</v>
      </c>
      <c r="B11" s="56">
        <v>1.8836252952550674</v>
      </c>
      <c r="C11" s="56">
        <v>3.7091912440537098</v>
      </c>
      <c r="D11" s="56">
        <v>2.7391008120461824</v>
      </c>
      <c r="E11" s="56">
        <v>11.215135957522469</v>
      </c>
      <c r="F11" s="56">
        <v>3.0928246195619273</v>
      </c>
      <c r="G11" s="56">
        <v>7.0900156104177467</v>
      </c>
    </row>
    <row r="12" spans="1:7" ht="15.9" thickBot="1" x14ac:dyDescent="0.45">
      <c r="A12" s="18" t="s">
        <v>11</v>
      </c>
      <c r="B12" s="56">
        <v>3.339442520646617</v>
      </c>
      <c r="C12" s="56">
        <v>1.4221062165361651</v>
      </c>
      <c r="D12" s="56">
        <v>2.4216269260838224</v>
      </c>
      <c r="E12" s="56">
        <v>0</v>
      </c>
      <c r="F12" s="56">
        <v>7.513555446776242</v>
      </c>
      <c r="G12" s="56">
        <v>2.8790854755168298</v>
      </c>
    </row>
    <row r="13" spans="1:7" ht="15.9" thickBot="1" x14ac:dyDescent="0.45">
      <c r="A13" s="18" t="s">
        <v>206</v>
      </c>
      <c r="B13" s="56">
        <v>0</v>
      </c>
      <c r="C13" s="56">
        <v>0</v>
      </c>
      <c r="D13" s="56">
        <v>0</v>
      </c>
      <c r="E13" s="56">
        <v>0</v>
      </c>
      <c r="F13" s="56">
        <v>0</v>
      </c>
      <c r="G13" s="56">
        <v>0</v>
      </c>
    </row>
    <row r="14" spans="1:7" ht="15.9" thickBot="1" x14ac:dyDescent="0.45">
      <c r="A14" s="18" t="s">
        <v>207</v>
      </c>
      <c r="B14" s="56">
        <v>6.0828173777267605</v>
      </c>
      <c r="C14" s="56">
        <v>7.042619875726186</v>
      </c>
      <c r="D14" s="56">
        <v>6.5345982107235647</v>
      </c>
      <c r="E14" s="56">
        <v>17.620848636914381</v>
      </c>
      <c r="F14" s="56">
        <v>12.612819388919529</v>
      </c>
      <c r="G14" s="56">
        <v>15.419427932244187</v>
      </c>
    </row>
    <row r="15" spans="1:7" ht="15.9" thickBot="1" x14ac:dyDescent="0.45">
      <c r="A15" s="18" t="s">
        <v>208</v>
      </c>
      <c r="B15" s="56">
        <v>4.9663086108856707</v>
      </c>
      <c r="C15" s="56">
        <v>3.045818590120712</v>
      </c>
      <c r="D15" s="56">
        <v>4.0563857420068397</v>
      </c>
      <c r="E15" s="56">
        <v>6.3707442102794403</v>
      </c>
      <c r="F15" s="56">
        <v>5.2897028614237147</v>
      </c>
      <c r="G15" s="56">
        <v>5.913967669405114</v>
      </c>
    </row>
    <row r="16" spans="1:7" ht="15.9" thickBot="1" x14ac:dyDescent="0.45">
      <c r="A16" s="18" t="s">
        <v>209</v>
      </c>
      <c r="B16" s="56">
        <v>4.0418655806533357</v>
      </c>
      <c r="C16" s="56">
        <v>4.4911427622376667</v>
      </c>
      <c r="D16" s="56">
        <v>4.2343231180527088</v>
      </c>
      <c r="E16" s="56">
        <v>6.1067169260849745</v>
      </c>
      <c r="F16" s="56">
        <v>10.277858184878831</v>
      </c>
      <c r="G16" s="56">
        <v>8.1727924865706782</v>
      </c>
    </row>
    <row r="17" spans="1:7" ht="15.9" thickBot="1" x14ac:dyDescent="0.45">
      <c r="A17" s="18" t="s">
        <v>210</v>
      </c>
      <c r="B17" s="56">
        <v>2.9800270752840348</v>
      </c>
      <c r="C17" s="56">
        <v>6.2741751040643337</v>
      </c>
      <c r="D17" s="56">
        <v>4.6293797566984836</v>
      </c>
      <c r="E17" s="56">
        <v>13.317109667725349</v>
      </c>
      <c r="F17" s="56">
        <v>23.163769038435134</v>
      </c>
      <c r="G17" s="56">
        <v>16.66909262071842</v>
      </c>
    </row>
    <row r="18" spans="1:7" ht="15.9" thickBot="1" x14ac:dyDescent="0.45">
      <c r="A18" s="18" t="s">
        <v>211</v>
      </c>
      <c r="B18" s="56">
        <v>15.284150352599662</v>
      </c>
      <c r="C18" s="56">
        <v>8.818504218165458</v>
      </c>
      <c r="D18" s="56">
        <v>12.091251039236049</v>
      </c>
      <c r="E18" s="56">
        <v>21.468404181729476</v>
      </c>
      <c r="F18" s="56">
        <v>21.574421250689639</v>
      </c>
      <c r="G18" s="56">
        <v>21.515566634458974</v>
      </c>
    </row>
    <row r="19" spans="1:7" ht="15.9" thickBot="1" x14ac:dyDescent="0.45">
      <c r="A19" s="18" t="s">
        <v>212</v>
      </c>
      <c r="B19" s="56">
        <v>8.5951066954608404</v>
      </c>
      <c r="C19" s="56">
        <v>8.2636643782861707</v>
      </c>
      <c r="D19" s="56">
        <v>8.436678620390472</v>
      </c>
      <c r="E19" s="56">
        <v>14.490046487151103</v>
      </c>
      <c r="F19" s="56">
        <v>25.483165559834674</v>
      </c>
      <c r="G19" s="56">
        <v>20.39383705222367</v>
      </c>
    </row>
    <row r="20" spans="1:7" ht="15.9" thickBot="1" x14ac:dyDescent="0.45">
      <c r="A20" s="18" t="s">
        <v>213</v>
      </c>
      <c r="B20" s="56">
        <v>6.9728800598058429</v>
      </c>
      <c r="C20" s="56">
        <v>7.6834735870229762</v>
      </c>
      <c r="D20" s="56">
        <v>7.3163270949525421</v>
      </c>
      <c r="E20" s="56">
        <v>26.313463304169016</v>
      </c>
      <c r="F20" s="56">
        <v>20.544332914082187</v>
      </c>
      <c r="G20" s="56">
        <v>23.389448523090227</v>
      </c>
    </row>
    <row r="21" spans="1:7" ht="15.9" thickBot="1" x14ac:dyDescent="0.45">
      <c r="A21" s="18" t="s">
        <v>214</v>
      </c>
      <c r="B21" s="56">
        <v>5.3308636107864009</v>
      </c>
      <c r="C21" s="56">
        <v>2.9905403885007531</v>
      </c>
      <c r="D21" s="56">
        <v>4.1229956963676466</v>
      </c>
      <c r="E21" s="56">
        <v>20.389101849336111</v>
      </c>
      <c r="F21" s="56">
        <v>22.210521240590815</v>
      </c>
      <c r="G21" s="56">
        <v>21.305420743586819</v>
      </c>
    </row>
    <row r="22" spans="1:7" ht="15.9" thickBot="1" x14ac:dyDescent="0.45">
      <c r="A22" s="18" t="s">
        <v>215</v>
      </c>
      <c r="B22" s="56">
        <v>8.1911363401062705</v>
      </c>
      <c r="C22" s="56">
        <v>8.940162398500906</v>
      </c>
      <c r="D22" s="56">
        <v>8.5585970333626236</v>
      </c>
      <c r="E22" s="56">
        <v>20.48131162302484</v>
      </c>
      <c r="F22" s="56">
        <v>13.526365133987465</v>
      </c>
      <c r="G22" s="56">
        <v>16.780552568293587</v>
      </c>
    </row>
    <row r="23" spans="1:7" ht="15.9" thickBot="1" x14ac:dyDescent="0.45">
      <c r="A23" s="18" t="s">
        <v>12</v>
      </c>
      <c r="B23" s="56">
        <v>5.039446597334404</v>
      </c>
      <c r="C23" s="56">
        <v>5.6168647739444006</v>
      </c>
      <c r="D23" s="56">
        <v>5.3244780991145122</v>
      </c>
      <c r="E23" s="56">
        <v>13.680862190744191</v>
      </c>
      <c r="F23" s="56">
        <v>14.653857811387248</v>
      </c>
      <c r="G23" s="56">
        <v>14.198056447819477</v>
      </c>
    </row>
    <row r="24" spans="1:7" ht="15.9" thickBot="1" x14ac:dyDescent="0.45">
      <c r="A24" s="219" t="s">
        <v>40</v>
      </c>
      <c r="B24" s="220"/>
      <c r="C24" s="220"/>
      <c r="D24" s="220"/>
      <c r="E24" s="220"/>
      <c r="F24" s="220"/>
      <c r="G24" s="221"/>
    </row>
    <row r="25" spans="1:7" ht="15.9" thickBot="1" x14ac:dyDescent="0.45">
      <c r="A25" s="18" t="s">
        <v>14</v>
      </c>
      <c r="B25" s="56">
        <v>5.6901995229340665</v>
      </c>
      <c r="C25" s="56">
        <v>5.728809622628364</v>
      </c>
      <c r="D25" s="56">
        <v>5.708986146738237</v>
      </c>
      <c r="E25" s="56">
        <v>15.226522196048279</v>
      </c>
      <c r="F25" s="56">
        <v>14.754506812411542</v>
      </c>
      <c r="G25" s="56">
        <v>14.98362582080704</v>
      </c>
    </row>
    <row r="26" spans="1:7" ht="15.9" thickBot="1" x14ac:dyDescent="0.45">
      <c r="A26" s="18" t="s">
        <v>15</v>
      </c>
      <c r="B26" s="56">
        <v>6.0768389633115527</v>
      </c>
      <c r="C26" s="56">
        <v>5.8121490813647236</v>
      </c>
      <c r="D26" s="56">
        <v>5.9574507697389425</v>
      </c>
      <c r="E26" s="56">
        <v>15.670835354780221</v>
      </c>
      <c r="F26" s="56">
        <v>16.715756053244331</v>
      </c>
      <c r="G26" s="56">
        <v>16.173245364128196</v>
      </c>
    </row>
    <row r="27" spans="1:7" ht="15.9" thickBot="1" x14ac:dyDescent="0.45">
      <c r="A27" s="19" t="s">
        <v>20</v>
      </c>
      <c r="B27" s="57">
        <v>5.8918182043625213</v>
      </c>
      <c r="C27" s="57">
        <v>5.7692962510435395</v>
      </c>
      <c r="D27" s="57">
        <v>5.8343992418500763</v>
      </c>
      <c r="E27" s="57">
        <v>15.408597545665531</v>
      </c>
      <c r="F27" s="57">
        <v>15.494950899621651</v>
      </c>
      <c r="G27" s="57">
        <v>15.451886190877605</v>
      </c>
    </row>
    <row r="28" spans="1:7" ht="15.45" x14ac:dyDescent="0.4">
      <c r="B28" s="71" t="s">
        <v>281</v>
      </c>
      <c r="C28" s="9"/>
    </row>
  </sheetData>
  <mergeCells count="6">
    <mergeCell ref="A1:G1"/>
    <mergeCell ref="A24:G24"/>
    <mergeCell ref="A2:A3"/>
    <mergeCell ref="B2:D2"/>
    <mergeCell ref="E2:G2"/>
    <mergeCell ref="A4:G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6F85-0ED6-42EB-81FE-13DA6B4427C8}">
  <dimension ref="A1:G28"/>
  <sheetViews>
    <sheetView workbookViewId="0">
      <selection activeCell="D12" sqref="D12"/>
    </sheetView>
  </sheetViews>
  <sheetFormatPr baseColWidth="10" defaultRowHeight="14.6" x14ac:dyDescent="0.4"/>
  <cols>
    <col min="1" max="1" width="24" customWidth="1"/>
    <col min="2" max="2" width="14.69140625" customWidth="1"/>
    <col min="3" max="3" width="22" customWidth="1"/>
  </cols>
  <sheetData>
    <row r="1" spans="1:7" ht="38.25" customHeight="1" thickBot="1" x14ac:dyDescent="0.45">
      <c r="A1" s="201" t="s">
        <v>238</v>
      </c>
      <c r="B1" s="201"/>
      <c r="C1" s="201"/>
    </row>
    <row r="2" spans="1:7" ht="15" customHeight="1" thickBot="1" x14ac:dyDescent="0.45">
      <c r="A2" s="233" t="s">
        <v>301</v>
      </c>
      <c r="B2" s="229" t="s">
        <v>17</v>
      </c>
      <c r="C2" s="230"/>
      <c r="D2" s="235" t="s">
        <v>20</v>
      </c>
      <c r="E2" s="229" t="s">
        <v>268</v>
      </c>
      <c r="F2" s="230"/>
      <c r="G2" s="231" t="s">
        <v>269</v>
      </c>
    </row>
    <row r="3" spans="1:7" ht="15" thickBot="1" x14ac:dyDescent="0.45">
      <c r="A3" s="234"/>
      <c r="B3" s="145" t="s">
        <v>23</v>
      </c>
      <c r="C3" s="145" t="s">
        <v>37</v>
      </c>
      <c r="D3" s="236"/>
      <c r="E3" s="158" t="s">
        <v>138</v>
      </c>
      <c r="F3" s="158" t="s">
        <v>45</v>
      </c>
      <c r="G3" s="232"/>
    </row>
    <row r="4" spans="1:7" ht="15" thickBot="1" x14ac:dyDescent="0.45">
      <c r="A4" s="198" t="s">
        <v>3</v>
      </c>
      <c r="B4" s="199"/>
      <c r="C4" s="199"/>
      <c r="D4" s="199"/>
      <c r="E4" s="199"/>
      <c r="F4" s="199"/>
      <c r="G4" s="200"/>
    </row>
    <row r="5" spans="1:7" ht="15" thickBot="1" x14ac:dyDescent="0.45">
      <c r="A5" s="143" t="s">
        <v>4</v>
      </c>
      <c r="B5" s="144">
        <v>52.180325639315406</v>
      </c>
      <c r="C5" s="144">
        <v>37.245265302089244</v>
      </c>
      <c r="D5" s="144">
        <v>43.564978493160332</v>
      </c>
      <c r="E5" s="144">
        <v>39.119398223547421</v>
      </c>
      <c r="F5" s="144">
        <v>48.01055876277325</v>
      </c>
      <c r="G5" s="156">
        <v>5.2033303051453226</v>
      </c>
    </row>
    <row r="6" spans="1:7" ht="15" thickBot="1" x14ac:dyDescent="0.45">
      <c r="A6" s="143" t="s">
        <v>5</v>
      </c>
      <c r="B6" s="144">
        <v>69.505641871315333</v>
      </c>
      <c r="C6" s="144">
        <v>54.998956564915382</v>
      </c>
      <c r="D6" s="144">
        <v>61.35725440712713</v>
      </c>
      <c r="E6" s="144">
        <v>56.643648547835809</v>
      </c>
      <c r="F6" s="144">
        <v>66.070860266418435</v>
      </c>
      <c r="G6" s="156">
        <v>3.9172184429212704</v>
      </c>
    </row>
    <row r="7" spans="1:7" ht="15" thickBot="1" x14ac:dyDescent="0.45">
      <c r="A7" s="143" t="s">
        <v>6</v>
      </c>
      <c r="B7" s="144">
        <v>59.289700093520267</v>
      </c>
      <c r="C7" s="144">
        <v>50.74270344672135</v>
      </c>
      <c r="D7" s="144">
        <v>54.327500590892072</v>
      </c>
      <c r="E7" s="144">
        <v>50.141708749677164</v>
      </c>
      <c r="F7" s="144">
        <v>58.513292432106986</v>
      </c>
      <c r="G7" s="156">
        <v>3.928695281161545</v>
      </c>
    </row>
    <row r="8" spans="1:7" ht="15" thickBot="1" x14ac:dyDescent="0.45">
      <c r="A8" s="143" t="s">
        <v>7</v>
      </c>
      <c r="B8" s="144">
        <v>65.925273330086199</v>
      </c>
      <c r="C8" s="144">
        <v>56.790104639642038</v>
      </c>
      <c r="D8" s="144">
        <v>61.040525909483712</v>
      </c>
      <c r="E8" s="144">
        <v>55.448485743606057</v>
      </c>
      <c r="F8" s="144">
        <v>66.632566075361368</v>
      </c>
      <c r="G8" s="156">
        <v>4.6713505459053577</v>
      </c>
    </row>
    <row r="9" spans="1:7" ht="15" thickBot="1" x14ac:dyDescent="0.45">
      <c r="A9" s="143" t="s">
        <v>8</v>
      </c>
      <c r="B9" s="144">
        <v>55.566833852629507</v>
      </c>
      <c r="C9" s="144">
        <v>48.45505816696469</v>
      </c>
      <c r="D9" s="144">
        <v>51.814602436130755</v>
      </c>
      <c r="E9" s="144">
        <v>45.554206755129471</v>
      </c>
      <c r="F9" s="144">
        <v>58.07499811713204</v>
      </c>
      <c r="G9" s="156">
        <v>6.1608417885847153</v>
      </c>
    </row>
    <row r="10" spans="1:7" ht="15" thickBot="1" x14ac:dyDescent="0.45">
      <c r="A10" s="143" t="s">
        <v>9</v>
      </c>
      <c r="B10" s="144">
        <v>60.83689414640353</v>
      </c>
      <c r="C10" s="144">
        <v>45.481202815533472</v>
      </c>
      <c r="D10" s="144">
        <v>51.368872123295951</v>
      </c>
      <c r="E10" s="144">
        <v>44.907688412886891</v>
      </c>
      <c r="F10" s="144">
        <v>57.830055833705011</v>
      </c>
      <c r="G10" s="156">
        <v>6.413609331660453</v>
      </c>
    </row>
    <row r="11" spans="1:7" ht="15" thickBot="1" x14ac:dyDescent="0.45">
      <c r="A11" s="143" t="s">
        <v>10</v>
      </c>
      <c r="B11" s="144">
        <v>68.567514362825804</v>
      </c>
      <c r="C11" s="144">
        <v>53.679590193700655</v>
      </c>
      <c r="D11" s="144">
        <v>60.779038315934685</v>
      </c>
      <c r="E11" s="144">
        <v>53.853086295211874</v>
      </c>
      <c r="F11" s="144">
        <v>67.704990336657502</v>
      </c>
      <c r="G11" s="156">
        <v>5.8105346828740307</v>
      </c>
    </row>
    <row r="12" spans="1:7" ht="15" thickBot="1" x14ac:dyDescent="0.45">
      <c r="A12" s="143" t="s">
        <v>11</v>
      </c>
      <c r="B12" s="144">
        <v>50.619683507699278</v>
      </c>
      <c r="C12" s="144">
        <v>33.184227626669063</v>
      </c>
      <c r="D12" s="144">
        <v>39.961624620149827</v>
      </c>
      <c r="E12" s="144">
        <v>29.56783623625342</v>
      </c>
      <c r="F12" s="144">
        <v>50.355413004046234</v>
      </c>
      <c r="G12" s="156">
        <v>13.26237115524439</v>
      </c>
    </row>
    <row r="13" spans="1:7" ht="15" thickBot="1" x14ac:dyDescent="0.45">
      <c r="A13" s="143" t="s">
        <v>206</v>
      </c>
      <c r="B13" s="144">
        <v>18.790872303030582</v>
      </c>
      <c r="C13" s="144">
        <v>21.804084085473701</v>
      </c>
      <c r="D13" s="144">
        <v>20.280885100884944</v>
      </c>
      <c r="E13" s="144">
        <v>8.1850930612168327</v>
      </c>
      <c r="F13" s="144">
        <v>32.376677140553063</v>
      </c>
      <c r="G13" s="156">
        <v>30.411500600904816</v>
      </c>
    </row>
    <row r="14" spans="1:7" ht="15" thickBot="1" x14ac:dyDescent="0.45">
      <c r="A14" s="143" t="s">
        <v>207</v>
      </c>
      <c r="B14" s="144">
        <v>41.746224352303656</v>
      </c>
      <c r="C14" s="144">
        <v>22.439053880705394</v>
      </c>
      <c r="D14" s="144">
        <v>31.011219226676058</v>
      </c>
      <c r="E14" s="144">
        <v>26.461872085962668</v>
      </c>
      <c r="F14" s="144">
        <v>35.560566367389448</v>
      </c>
      <c r="G14" s="156">
        <v>7.4803286536093845</v>
      </c>
    </row>
    <row r="15" spans="1:7" ht="15" thickBot="1" x14ac:dyDescent="0.45">
      <c r="A15" s="143" t="s">
        <v>208</v>
      </c>
      <c r="B15" s="144">
        <v>55.178674092282087</v>
      </c>
      <c r="C15" s="144">
        <v>37.284815747831082</v>
      </c>
      <c r="D15" s="144">
        <v>46.180204176750507</v>
      </c>
      <c r="E15" s="144">
        <v>40.147531251812183</v>
      </c>
      <c r="F15" s="144">
        <v>52.212877101688825</v>
      </c>
      <c r="G15" s="156">
        <v>6.6610757765940107</v>
      </c>
    </row>
    <row r="16" spans="1:7" ht="15" thickBot="1" x14ac:dyDescent="0.45">
      <c r="A16" s="143" t="s">
        <v>209</v>
      </c>
      <c r="B16" s="144">
        <v>55.322328996192297</v>
      </c>
      <c r="C16" s="144">
        <v>43.946447893544274</v>
      </c>
      <c r="D16" s="144">
        <v>49.233895200102666</v>
      </c>
      <c r="E16" s="144">
        <v>38.664157645806633</v>
      </c>
      <c r="F16" s="144">
        <v>59.803632754398706</v>
      </c>
      <c r="G16" s="156">
        <v>10.946882343711801</v>
      </c>
    </row>
    <row r="17" spans="1:7" ht="15" thickBot="1" x14ac:dyDescent="0.45">
      <c r="A17" s="143" t="s">
        <v>216</v>
      </c>
      <c r="B17" s="144">
        <v>37.044428589232112</v>
      </c>
      <c r="C17" s="144">
        <v>22.698137275034583</v>
      </c>
      <c r="D17" s="144">
        <v>28.541017094084449</v>
      </c>
      <c r="E17" s="144">
        <v>20.382255629371183</v>
      </c>
      <c r="F17" s="144">
        <v>36.699778558797711</v>
      </c>
      <c r="G17" s="156">
        <v>14.57623070862345</v>
      </c>
    </row>
    <row r="18" spans="1:7" ht="15" thickBot="1" x14ac:dyDescent="0.45">
      <c r="A18" s="143" t="s">
        <v>211</v>
      </c>
      <c r="B18" s="144">
        <v>54.899726518094653</v>
      </c>
      <c r="C18" s="144">
        <v>44.320156523461627</v>
      </c>
      <c r="D18" s="144">
        <v>49.51766874445925</v>
      </c>
      <c r="E18" s="144">
        <v>44.815096613446855</v>
      </c>
      <c r="F18" s="144">
        <v>54.220240875471646</v>
      </c>
      <c r="G18" s="156">
        <v>4.8424563960603262</v>
      </c>
    </row>
    <row r="19" spans="1:7" ht="15" thickBot="1" x14ac:dyDescent="0.45">
      <c r="A19" s="143" t="s">
        <v>212</v>
      </c>
      <c r="B19" s="144">
        <v>55.960977840087132</v>
      </c>
      <c r="C19" s="144">
        <v>50.132124961035927</v>
      </c>
      <c r="D19" s="144">
        <v>52.685500989073851</v>
      </c>
      <c r="E19" s="144">
        <v>47.164434848320099</v>
      </c>
      <c r="F19" s="144">
        <v>58.206567129827611</v>
      </c>
      <c r="G19" s="156">
        <v>5.3434565097467175</v>
      </c>
    </row>
    <row r="20" spans="1:7" ht="15" thickBot="1" x14ac:dyDescent="0.45">
      <c r="A20" s="143" t="s">
        <v>213</v>
      </c>
      <c r="B20" s="144">
        <v>57.053738123468811</v>
      </c>
      <c r="C20" s="144">
        <v>46.640598923005797</v>
      </c>
      <c r="D20" s="144">
        <v>51.909165327703292</v>
      </c>
      <c r="E20" s="144">
        <v>47.549612511924927</v>
      </c>
      <c r="F20" s="144">
        <v>56.268718143481642</v>
      </c>
      <c r="G20" s="156">
        <v>4.2824109519675257</v>
      </c>
    </row>
    <row r="21" spans="1:7" ht="15" thickBot="1" x14ac:dyDescent="0.45">
      <c r="A21" s="143" t="s">
        <v>214</v>
      </c>
      <c r="B21" s="144">
        <v>38.912191175799613</v>
      </c>
      <c r="C21" s="144">
        <v>21.745754092930753</v>
      </c>
      <c r="D21" s="144">
        <v>29.888541255060126</v>
      </c>
      <c r="E21" s="144">
        <v>21.394301894636708</v>
      </c>
      <c r="F21" s="144">
        <v>38.38278061548354</v>
      </c>
      <c r="G21" s="156">
        <v>14.491395814808389</v>
      </c>
    </row>
    <row r="22" spans="1:7" ht="15" thickBot="1" x14ac:dyDescent="0.45">
      <c r="A22" s="143" t="s">
        <v>215</v>
      </c>
      <c r="B22" s="144">
        <v>56.485384781510952</v>
      </c>
      <c r="C22" s="144">
        <v>52.197906425110432</v>
      </c>
      <c r="D22" s="144">
        <v>54.314617112739313</v>
      </c>
      <c r="E22" s="144">
        <v>45.225444445971441</v>
      </c>
      <c r="F22" s="144">
        <v>63.403789779507193</v>
      </c>
      <c r="G22" s="156">
        <v>8.5329278739840841</v>
      </c>
    </row>
    <row r="23" spans="1:7" ht="15" thickBot="1" x14ac:dyDescent="0.45">
      <c r="A23" s="143" t="s">
        <v>12</v>
      </c>
      <c r="B23" s="144">
        <v>84.330435862649011</v>
      </c>
      <c r="C23" s="144">
        <v>73.723050746839803</v>
      </c>
      <c r="D23" s="144">
        <v>78.313742497515364</v>
      </c>
      <c r="E23" s="144">
        <v>75.639570081202805</v>
      </c>
      <c r="F23" s="144">
        <v>80.987914913827936</v>
      </c>
      <c r="G23" s="156">
        <v>1.7411727807183308</v>
      </c>
    </row>
    <row r="24" spans="1:7" ht="15" thickBot="1" x14ac:dyDescent="0.45">
      <c r="A24" s="198" t="s">
        <v>13</v>
      </c>
      <c r="B24" s="199"/>
      <c r="C24" s="199"/>
      <c r="D24" s="199"/>
      <c r="E24" s="199"/>
      <c r="F24" s="199"/>
      <c r="G24" s="200"/>
    </row>
    <row r="25" spans="1:7" ht="15" thickBot="1" x14ac:dyDescent="0.45">
      <c r="A25" s="143" t="s">
        <v>14</v>
      </c>
      <c r="B25" s="144">
        <v>79.714500070644661</v>
      </c>
      <c r="C25" s="144">
        <v>69.436720908742132</v>
      </c>
      <c r="D25" s="144">
        <v>73.998098688533759</v>
      </c>
      <c r="E25" s="144">
        <v>72.3332386125753</v>
      </c>
      <c r="F25" s="144">
        <v>75.662958764492231</v>
      </c>
      <c r="G25" s="156">
        <v>1.147222407566566</v>
      </c>
    </row>
    <row r="26" spans="1:7" ht="15" thickBot="1" x14ac:dyDescent="0.45">
      <c r="A26" s="143" t="s">
        <v>15</v>
      </c>
      <c r="B26" s="144">
        <v>47.366838396203967</v>
      </c>
      <c r="C26" s="144">
        <v>35.46046798004275</v>
      </c>
      <c r="D26" s="144">
        <v>40.882458987997161</v>
      </c>
      <c r="E26" s="144">
        <v>38.566018360931977</v>
      </c>
      <c r="F26" s="144">
        <v>43.198899615062345</v>
      </c>
      <c r="G26" s="156">
        <v>2.8891800459675911</v>
      </c>
    </row>
    <row r="27" spans="1:7" ht="15" thickBot="1" x14ac:dyDescent="0.45">
      <c r="A27" s="145" t="s">
        <v>20</v>
      </c>
      <c r="B27" s="146">
        <v>64.117972893745758</v>
      </c>
      <c r="C27" s="146">
        <v>53.451420737745806</v>
      </c>
      <c r="D27" s="146">
        <v>58.244080883103052</v>
      </c>
      <c r="E27" s="146">
        <v>56.811434076040527</v>
      </c>
      <c r="F27" s="146">
        <v>59.676727690165585</v>
      </c>
      <c r="G27" s="157">
        <v>1.2542317290409211</v>
      </c>
    </row>
    <row r="28" spans="1:7" ht="15.45" x14ac:dyDescent="0.4">
      <c r="A28" s="71" t="s">
        <v>281</v>
      </c>
    </row>
  </sheetData>
  <mergeCells count="8">
    <mergeCell ref="E2:F2"/>
    <mergeCell ref="G2:G3"/>
    <mergeCell ref="A4:G4"/>
    <mergeCell ref="A24:G24"/>
    <mergeCell ref="A1:C1"/>
    <mergeCell ref="A2:A3"/>
    <mergeCell ref="B2:C2"/>
    <mergeCell ref="D2:D3"/>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9A74-1861-4CE4-9163-1BBF85C05BC7}">
  <dimension ref="B7:E12"/>
  <sheetViews>
    <sheetView workbookViewId="0">
      <selection activeCell="B7" sqref="B7:E12"/>
    </sheetView>
  </sheetViews>
  <sheetFormatPr baseColWidth="10" defaultRowHeight="14.6" x14ac:dyDescent="0.4"/>
  <cols>
    <col min="2" max="5" width="18.69140625" customWidth="1"/>
  </cols>
  <sheetData>
    <row r="7" spans="2:5" ht="15.75" customHeight="1" x14ac:dyDescent="0.4">
      <c r="B7" s="237" t="s">
        <v>1</v>
      </c>
      <c r="C7" s="237"/>
      <c r="D7" s="237"/>
      <c r="E7" s="237"/>
    </row>
    <row r="8" spans="2:5" x14ac:dyDescent="0.4">
      <c r="B8" s="237"/>
      <c r="C8" s="237"/>
      <c r="D8" s="237"/>
      <c r="E8" s="237"/>
    </row>
    <row r="9" spans="2:5" x14ac:dyDescent="0.4">
      <c r="B9" s="237"/>
      <c r="C9" s="237"/>
      <c r="D9" s="237"/>
      <c r="E9" s="237"/>
    </row>
    <row r="10" spans="2:5" x14ac:dyDescent="0.4">
      <c r="B10" s="237"/>
      <c r="C10" s="237"/>
      <c r="D10" s="237"/>
      <c r="E10" s="237"/>
    </row>
    <row r="11" spans="2:5" x14ac:dyDescent="0.4">
      <c r="B11" s="237"/>
      <c r="C11" s="237"/>
      <c r="D11" s="237"/>
      <c r="E11" s="237"/>
    </row>
    <row r="12" spans="2:5" x14ac:dyDescent="0.4">
      <c r="B12" s="237"/>
      <c r="C12" s="237"/>
      <c r="D12" s="237"/>
      <c r="E12" s="237"/>
    </row>
  </sheetData>
  <mergeCells count="1">
    <mergeCell ref="B7: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F2EA-657E-4FEE-810C-E363F229C153}">
  <dimension ref="A3:F13"/>
  <sheetViews>
    <sheetView workbookViewId="0">
      <selection activeCell="B16" sqref="B16"/>
    </sheetView>
  </sheetViews>
  <sheetFormatPr baseColWidth="10" defaultRowHeight="14.6" x14ac:dyDescent="0.4"/>
  <cols>
    <col min="1" max="6" width="22.15234375" customWidth="1"/>
  </cols>
  <sheetData>
    <row r="3" spans="1:6" x14ac:dyDescent="0.4">
      <c r="A3" s="169" t="s">
        <v>307</v>
      </c>
      <c r="B3" s="170"/>
      <c r="C3" s="170"/>
      <c r="D3" s="170"/>
      <c r="E3" s="170"/>
      <c r="F3" s="170"/>
    </row>
    <row r="4" spans="1:6" x14ac:dyDescent="0.4">
      <c r="A4" s="170"/>
      <c r="B4" s="170"/>
      <c r="C4" s="170"/>
      <c r="D4" s="170"/>
      <c r="E4" s="170"/>
      <c r="F4" s="170"/>
    </row>
    <row r="5" spans="1:6" x14ac:dyDescent="0.4">
      <c r="A5" s="170"/>
      <c r="B5" s="170"/>
      <c r="C5" s="170"/>
      <c r="D5" s="170"/>
      <c r="E5" s="170"/>
      <c r="F5" s="170"/>
    </row>
    <row r="6" spans="1:6" x14ac:dyDescent="0.4">
      <c r="A6" s="170"/>
      <c r="B6" s="170"/>
      <c r="C6" s="170"/>
      <c r="D6" s="170"/>
      <c r="E6" s="170"/>
      <c r="F6" s="170"/>
    </row>
    <row r="7" spans="1:6" x14ac:dyDescent="0.4">
      <c r="A7" s="170"/>
      <c r="B7" s="170"/>
      <c r="C7" s="170"/>
      <c r="D7" s="170"/>
      <c r="E7" s="170"/>
      <c r="F7" s="170"/>
    </row>
    <row r="8" spans="1:6" x14ac:dyDescent="0.4">
      <c r="A8" s="170"/>
      <c r="B8" s="170"/>
      <c r="C8" s="170"/>
      <c r="D8" s="170"/>
      <c r="E8" s="170"/>
      <c r="F8" s="170"/>
    </row>
    <row r="9" spans="1:6" x14ac:dyDescent="0.4">
      <c r="A9" s="170"/>
      <c r="B9" s="170"/>
      <c r="C9" s="170"/>
      <c r="D9" s="170"/>
      <c r="E9" s="170"/>
      <c r="F9" s="170"/>
    </row>
    <row r="10" spans="1:6" x14ac:dyDescent="0.4">
      <c r="A10" s="170"/>
      <c r="B10" s="170"/>
      <c r="C10" s="170"/>
      <c r="D10" s="170"/>
      <c r="E10" s="170"/>
      <c r="F10" s="170"/>
    </row>
    <row r="11" spans="1:6" x14ac:dyDescent="0.4">
      <c r="A11" s="170"/>
      <c r="B11" s="170"/>
      <c r="C11" s="170"/>
      <c r="D11" s="170"/>
      <c r="E11" s="170"/>
      <c r="F11" s="170"/>
    </row>
    <row r="12" spans="1:6" x14ac:dyDescent="0.4">
      <c r="A12" s="170"/>
      <c r="B12" s="170"/>
      <c r="C12" s="170"/>
      <c r="D12" s="170"/>
      <c r="E12" s="170"/>
      <c r="F12" s="170"/>
    </row>
    <row r="13" spans="1:6" x14ac:dyDescent="0.4">
      <c r="A13" s="170"/>
      <c r="B13" s="170"/>
      <c r="C13" s="170"/>
      <c r="D13" s="170"/>
      <c r="E13" s="170"/>
      <c r="F13" s="170"/>
    </row>
  </sheetData>
  <mergeCells count="1">
    <mergeCell ref="A3:F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E742-41E5-4DB6-B87E-B51B4FE11E09}">
  <dimension ref="A1:D42"/>
  <sheetViews>
    <sheetView workbookViewId="0">
      <selection activeCell="F15" sqref="F15"/>
    </sheetView>
  </sheetViews>
  <sheetFormatPr baseColWidth="10" defaultColWidth="11.53515625" defaultRowHeight="15.45" x14ac:dyDescent="0.4"/>
  <cols>
    <col min="1" max="1" width="57.84375" style="73" customWidth="1"/>
    <col min="2" max="2" width="16.69140625" style="73" customWidth="1"/>
    <col min="3" max="3" width="17.69140625" style="73" customWidth="1"/>
    <col min="4" max="16384" width="11.53515625" style="73"/>
  </cols>
  <sheetData>
    <row r="1" spans="1:4" x14ac:dyDescent="0.4">
      <c r="A1" s="238" t="s">
        <v>46</v>
      </c>
      <c r="B1" s="238"/>
      <c r="C1" s="238"/>
      <c r="D1" s="238"/>
    </row>
    <row r="2" spans="1:4" ht="15.9" thickBot="1" x14ac:dyDescent="0.45">
      <c r="A2" s="72"/>
      <c r="B2" s="72"/>
    </row>
    <row r="3" spans="1:4" ht="15.9" thickBot="1" x14ac:dyDescent="0.45">
      <c r="A3" s="102" t="s">
        <v>304</v>
      </c>
      <c r="B3" s="79" t="s">
        <v>23</v>
      </c>
      <c r="C3" s="79" t="s">
        <v>37</v>
      </c>
      <c r="D3" s="80" t="s">
        <v>20</v>
      </c>
    </row>
    <row r="4" spans="1:4" ht="15.9" thickBot="1" x14ac:dyDescent="0.45">
      <c r="A4" s="241" t="s">
        <v>3</v>
      </c>
      <c r="B4" s="242"/>
      <c r="C4" s="242"/>
      <c r="D4" s="243"/>
    </row>
    <row r="5" spans="1:4" ht="15.9" thickBot="1" x14ac:dyDescent="0.45">
      <c r="A5" s="10" t="s">
        <v>4</v>
      </c>
      <c r="B5" s="74">
        <v>28.428557423895288</v>
      </c>
      <c r="C5" s="74">
        <v>32.305383704932858</v>
      </c>
      <c r="D5" s="74">
        <v>30.343242608253007</v>
      </c>
    </row>
    <row r="6" spans="1:4" ht="15.9" thickBot="1" x14ac:dyDescent="0.45">
      <c r="A6" s="10" t="s">
        <v>5</v>
      </c>
      <c r="B6" s="74">
        <v>26.428859029989749</v>
      </c>
      <c r="C6" s="74">
        <v>30.868738589426282</v>
      </c>
      <c r="D6" s="74">
        <v>28.679031257973115</v>
      </c>
    </row>
    <row r="7" spans="1:4" ht="15.9" thickBot="1" x14ac:dyDescent="0.45">
      <c r="A7" s="10" t="s">
        <v>6</v>
      </c>
      <c r="B7" s="74">
        <v>26.788825856967946</v>
      </c>
      <c r="C7" s="74">
        <v>36.732598256537088</v>
      </c>
      <c r="D7" s="74">
        <v>31.889378472528357</v>
      </c>
    </row>
    <row r="8" spans="1:4" ht="15.9" thickBot="1" x14ac:dyDescent="0.45">
      <c r="A8" s="10" t="s">
        <v>7</v>
      </c>
      <c r="B8" s="74">
        <v>35.400596674235203</v>
      </c>
      <c r="C8" s="74">
        <v>39.968735485990649</v>
      </c>
      <c r="D8" s="74">
        <v>37.713218600797155</v>
      </c>
    </row>
    <row r="9" spans="1:4" ht="15.9" thickBot="1" x14ac:dyDescent="0.45">
      <c r="A9" s="10" t="s">
        <v>8</v>
      </c>
      <c r="B9" s="74">
        <v>55.044453247684466</v>
      </c>
      <c r="C9" s="74">
        <v>61.176992591910597</v>
      </c>
      <c r="D9" s="74">
        <v>58.197341682791823</v>
      </c>
    </row>
    <row r="10" spans="1:4" ht="15.9" thickBot="1" x14ac:dyDescent="0.45">
      <c r="A10" s="10" t="s">
        <v>9</v>
      </c>
      <c r="B10" s="74">
        <v>53.698384664863461</v>
      </c>
      <c r="C10" s="74">
        <v>55.950777663203134</v>
      </c>
      <c r="D10" s="74">
        <v>54.759935460996203</v>
      </c>
    </row>
    <row r="11" spans="1:4" ht="15.9" thickBot="1" x14ac:dyDescent="0.45">
      <c r="A11" s="10" t="s">
        <v>10</v>
      </c>
      <c r="B11" s="74">
        <v>26.27185185983959</v>
      </c>
      <c r="C11" s="74">
        <v>33.567214442060511</v>
      </c>
      <c r="D11" s="74">
        <v>29.891526396186034</v>
      </c>
    </row>
    <row r="12" spans="1:4" ht="15.9" thickBot="1" x14ac:dyDescent="0.45">
      <c r="A12" s="10" t="s">
        <v>11</v>
      </c>
      <c r="B12" s="74">
        <v>46.109047506338335</v>
      </c>
      <c r="C12" s="74">
        <v>50.482338547349926</v>
      </c>
      <c r="D12" s="74">
        <v>48.200536485013359</v>
      </c>
    </row>
    <row r="13" spans="1:4" ht="15.9" thickBot="1" x14ac:dyDescent="0.45">
      <c r="A13" s="10" t="s">
        <v>205</v>
      </c>
      <c r="B13" s="74">
        <v>22.094975563717799</v>
      </c>
      <c r="C13" s="74">
        <v>19.849192321651302</v>
      </c>
      <c r="D13" s="74">
        <v>21.091372346859689</v>
      </c>
    </row>
    <row r="14" spans="1:4" ht="15.9" thickBot="1" x14ac:dyDescent="0.45">
      <c r="A14" s="10" t="s">
        <v>206</v>
      </c>
      <c r="B14" s="74">
        <v>34.067233149150042</v>
      </c>
      <c r="C14" s="74">
        <v>36.430200916682082</v>
      </c>
      <c r="D14" s="74">
        <v>35.183975792892831</v>
      </c>
    </row>
    <row r="15" spans="1:4" ht="15.9" thickBot="1" x14ac:dyDescent="0.45">
      <c r="A15" s="10" t="s">
        <v>207</v>
      </c>
      <c r="B15" s="74">
        <v>35.800017573205302</v>
      </c>
      <c r="C15" s="74">
        <v>39.268822824653007</v>
      </c>
      <c r="D15" s="74">
        <v>37.637508360228161</v>
      </c>
    </row>
    <row r="16" spans="1:4" ht="15.9" thickBot="1" x14ac:dyDescent="0.45">
      <c r="A16" s="10" t="s">
        <v>208</v>
      </c>
      <c r="B16" s="74">
        <v>29.965101726256975</v>
      </c>
      <c r="C16" s="74">
        <v>34.220493126156477</v>
      </c>
      <c r="D16" s="74">
        <v>32.032932309886782</v>
      </c>
    </row>
    <row r="17" spans="1:4" ht="15.9" thickBot="1" x14ac:dyDescent="0.45">
      <c r="A17" s="10" t="s">
        <v>209</v>
      </c>
      <c r="B17" s="74">
        <v>27.911941493112685</v>
      </c>
      <c r="C17" s="74">
        <v>34.348414899701559</v>
      </c>
      <c r="D17" s="74">
        <v>31.133851238347066</v>
      </c>
    </row>
    <row r="18" spans="1:4" ht="15.9" thickBot="1" x14ac:dyDescent="0.45">
      <c r="A18" s="10" t="s">
        <v>210</v>
      </c>
      <c r="B18" s="74">
        <v>43.935468858483048</v>
      </c>
      <c r="C18" s="74">
        <v>49.379400082973234</v>
      </c>
      <c r="D18" s="74">
        <v>46.712642135354834</v>
      </c>
    </row>
    <row r="19" spans="1:4" ht="15.9" thickBot="1" x14ac:dyDescent="0.45">
      <c r="A19" s="10" t="s">
        <v>211</v>
      </c>
      <c r="B19" s="74">
        <v>25.66949429396017</v>
      </c>
      <c r="C19" s="74">
        <v>31.291586898821027</v>
      </c>
      <c r="D19" s="74">
        <v>28.508588465976626</v>
      </c>
    </row>
    <row r="20" spans="1:4" ht="15.9" thickBot="1" x14ac:dyDescent="0.45">
      <c r="A20" s="10" t="s">
        <v>212</v>
      </c>
      <c r="B20" s="74">
        <v>41.980382027641845</v>
      </c>
      <c r="C20" s="74">
        <v>47.19855082059528</v>
      </c>
      <c r="D20" s="74">
        <v>44.735511360264503</v>
      </c>
    </row>
    <row r="21" spans="1:4" ht="15.9" thickBot="1" x14ac:dyDescent="0.45">
      <c r="A21" s="10" t="s">
        <v>213</v>
      </c>
      <c r="B21" s="74">
        <v>25.542270828246767</v>
      </c>
      <c r="C21" s="74">
        <v>30.568856067059873</v>
      </c>
      <c r="D21" s="74">
        <v>28.062562302676604</v>
      </c>
    </row>
    <row r="22" spans="1:4" ht="15.9" thickBot="1" x14ac:dyDescent="0.45">
      <c r="A22" s="10" t="s">
        <v>214</v>
      </c>
      <c r="B22" s="74">
        <v>57.827563473263275</v>
      </c>
      <c r="C22" s="74">
        <v>64.077926186049623</v>
      </c>
      <c r="D22" s="74">
        <v>61.016584727599735</v>
      </c>
    </row>
    <row r="23" spans="1:4" ht="15.9" thickBot="1" x14ac:dyDescent="0.45">
      <c r="A23" s="10" t="s">
        <v>215</v>
      </c>
      <c r="B23" s="74">
        <v>28.96806280356116</v>
      </c>
      <c r="C23" s="74">
        <v>29.802656412946089</v>
      </c>
      <c r="D23" s="74">
        <v>29.38612382012986</v>
      </c>
    </row>
    <row r="24" spans="1:4" ht="15.9" thickBot="1" x14ac:dyDescent="0.45">
      <c r="A24" s="10" t="s">
        <v>12</v>
      </c>
      <c r="B24" s="74">
        <v>24.308641902004414</v>
      </c>
      <c r="C24" s="74">
        <v>29.673065489859944</v>
      </c>
      <c r="D24" s="74">
        <v>27.076992737881884</v>
      </c>
    </row>
    <row r="25" spans="1:4" ht="15.9" thickBot="1" x14ac:dyDescent="0.45">
      <c r="A25" s="160" t="s">
        <v>40</v>
      </c>
      <c r="B25" s="160"/>
      <c r="C25" s="160"/>
      <c r="D25" s="160"/>
    </row>
    <row r="26" spans="1:4" ht="15.9" thickBot="1" x14ac:dyDescent="0.45">
      <c r="A26" s="75" t="s">
        <v>14</v>
      </c>
      <c r="B26" s="74">
        <v>25.577830616218002</v>
      </c>
      <c r="C26" s="74">
        <v>32.420223876585631</v>
      </c>
      <c r="D26" s="74">
        <v>29.058432279834388</v>
      </c>
    </row>
    <row r="27" spans="1:4" ht="15.9" thickBot="1" x14ac:dyDescent="0.45">
      <c r="A27" s="75" t="s">
        <v>15</v>
      </c>
      <c r="B27" s="74">
        <v>25.891191410599763</v>
      </c>
      <c r="C27" s="74">
        <v>30.676989424869067</v>
      </c>
      <c r="D27" s="74">
        <v>28.291460968075494</v>
      </c>
    </row>
    <row r="28" spans="1:4" ht="15.9" thickBot="1" x14ac:dyDescent="0.45">
      <c r="A28" s="160" t="s">
        <v>16</v>
      </c>
      <c r="B28" s="160"/>
      <c r="C28" s="160"/>
      <c r="D28" s="160"/>
    </row>
    <row r="29" spans="1:4" ht="15.9" thickBot="1" x14ac:dyDescent="0.45">
      <c r="A29" s="75" t="s">
        <v>50</v>
      </c>
      <c r="B29" s="74">
        <v>33.128938448897586</v>
      </c>
      <c r="C29" s="74">
        <v>31.06695501027394</v>
      </c>
      <c r="D29" s="74">
        <v>32.151234078243704</v>
      </c>
    </row>
    <row r="30" spans="1:4" ht="15.9" thickBot="1" x14ac:dyDescent="0.45">
      <c r="A30" s="75" t="s">
        <v>41</v>
      </c>
      <c r="B30" s="74">
        <v>25.375152084749953</v>
      </c>
      <c r="C30" s="74">
        <v>26.288938282382812</v>
      </c>
      <c r="D30" s="74">
        <v>25.804909756381623</v>
      </c>
    </row>
    <row r="31" spans="1:4" ht="15.9" thickBot="1" x14ac:dyDescent="0.45">
      <c r="A31" s="75" t="s">
        <v>42</v>
      </c>
      <c r="B31" s="74">
        <v>21.200661748098934</v>
      </c>
      <c r="C31" s="74">
        <v>22.803472510358336</v>
      </c>
      <c r="D31" s="74">
        <v>21.961109782910846</v>
      </c>
    </row>
    <row r="32" spans="1:4" ht="15.9" thickBot="1" x14ac:dyDescent="0.45">
      <c r="A32" s="75" t="s">
        <v>43</v>
      </c>
      <c r="B32" s="74">
        <v>20.534870242743466</v>
      </c>
      <c r="C32" s="74">
        <v>32.753972991230519</v>
      </c>
      <c r="D32" s="74">
        <v>27.154110151554473</v>
      </c>
    </row>
    <row r="33" spans="1:4" ht="15.9" thickBot="1" x14ac:dyDescent="0.45">
      <c r="A33" s="75" t="s">
        <v>51</v>
      </c>
      <c r="B33" s="74">
        <v>49.835795164899139</v>
      </c>
      <c r="C33" s="74">
        <v>55.221996930784378</v>
      </c>
      <c r="D33" s="74">
        <v>52.419315537694274</v>
      </c>
    </row>
    <row r="34" spans="1:4" ht="15.9" thickBot="1" x14ac:dyDescent="0.45">
      <c r="A34" s="160" t="s">
        <v>150</v>
      </c>
      <c r="B34" s="160"/>
      <c r="C34" s="160"/>
      <c r="D34" s="160"/>
    </row>
    <row r="35" spans="1:4" ht="15.9" thickBot="1" x14ac:dyDescent="0.45">
      <c r="A35" s="75" t="s">
        <v>222</v>
      </c>
      <c r="B35" s="74">
        <v>28.077518698248216</v>
      </c>
      <c r="C35" s="74">
        <v>33.186453848885108</v>
      </c>
      <c r="D35" s="74">
        <v>30.847817415923256</v>
      </c>
    </row>
    <row r="36" spans="1:4" ht="15.9" thickBot="1" x14ac:dyDescent="0.45">
      <c r="A36" s="75" t="s">
        <v>223</v>
      </c>
      <c r="B36" s="74">
        <v>22.395946702924157</v>
      </c>
      <c r="C36" s="74">
        <v>27.523224313393126</v>
      </c>
      <c r="D36" s="74">
        <v>24.825030275719985</v>
      </c>
    </row>
    <row r="37" spans="1:4" ht="15.9" thickBot="1" x14ac:dyDescent="0.45">
      <c r="A37" s="75" t="s">
        <v>44</v>
      </c>
      <c r="B37" s="74">
        <v>20.086013544194874</v>
      </c>
      <c r="C37" s="74">
        <v>29.659044779156623</v>
      </c>
      <c r="D37" s="74">
        <v>24.729968102722633</v>
      </c>
    </row>
    <row r="38" spans="1:4" ht="15.9" thickBot="1" x14ac:dyDescent="0.45">
      <c r="A38" s="75" t="s">
        <v>151</v>
      </c>
      <c r="B38" s="74">
        <v>18.363223705981927</v>
      </c>
      <c r="C38" s="74">
        <v>28.494767502407527</v>
      </c>
      <c r="D38" s="74">
        <v>22.822247738704814</v>
      </c>
    </row>
    <row r="39" spans="1:4" ht="15.9" thickBot="1" x14ac:dyDescent="0.45">
      <c r="A39" s="75" t="s">
        <v>152</v>
      </c>
      <c r="B39" s="74">
        <v>21.919303642857216</v>
      </c>
      <c r="C39" s="74">
        <v>37.118038934775669</v>
      </c>
      <c r="D39" s="74">
        <v>28.852342909134887</v>
      </c>
    </row>
    <row r="40" spans="1:4" ht="15.9" thickBot="1" x14ac:dyDescent="0.45">
      <c r="A40" s="75" t="s">
        <v>45</v>
      </c>
      <c r="B40" s="74">
        <v>17.331011000882128</v>
      </c>
      <c r="C40" s="74">
        <v>26.987158295145637</v>
      </c>
      <c r="D40" s="74">
        <v>20.578288741397479</v>
      </c>
    </row>
    <row r="41" spans="1:4" s="78" customFormat="1" ht="15.9" thickBot="1" x14ac:dyDescent="0.45">
      <c r="A41" s="76" t="s">
        <v>133</v>
      </c>
      <c r="B41" s="77">
        <v>25.756564495652679</v>
      </c>
      <c r="C41" s="77">
        <v>31.438150993203106</v>
      </c>
      <c r="D41" s="77">
        <v>28.623684271997305</v>
      </c>
    </row>
    <row r="42" spans="1:4" x14ac:dyDescent="0.4">
      <c r="A42" s="239" t="s">
        <v>292</v>
      </c>
      <c r="B42" s="240"/>
      <c r="C42" s="240"/>
    </row>
  </sheetData>
  <mergeCells count="3">
    <mergeCell ref="A1:D1"/>
    <mergeCell ref="A42:C42"/>
    <mergeCell ref="A4:D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231-2FCB-4F46-8FB1-CB226A746796}">
  <dimension ref="A1:P37"/>
  <sheetViews>
    <sheetView workbookViewId="0">
      <selection activeCell="B10" sqref="B10"/>
    </sheetView>
  </sheetViews>
  <sheetFormatPr baseColWidth="10" defaultRowHeight="14.6" x14ac:dyDescent="0.4"/>
  <cols>
    <col min="1" max="1" width="30.07421875" customWidth="1"/>
    <col min="2" max="2" width="21.84375" customWidth="1"/>
    <col min="3" max="3" width="20" customWidth="1"/>
    <col min="4" max="4" width="19" customWidth="1"/>
    <col min="16" max="16" width="14.07421875" bestFit="1" customWidth="1"/>
  </cols>
  <sheetData>
    <row r="1" spans="1:16" ht="45.75" customHeight="1" thickBot="1" x14ac:dyDescent="0.45">
      <c r="A1" s="188" t="s">
        <v>52</v>
      </c>
      <c r="B1" s="188"/>
      <c r="C1" s="188"/>
      <c r="D1" s="188"/>
      <c r="E1" s="188"/>
      <c r="F1" s="188"/>
      <c r="G1" s="188"/>
      <c r="H1" s="188"/>
      <c r="I1" s="188"/>
      <c r="J1" s="188"/>
      <c r="K1" s="188"/>
      <c r="L1" s="188"/>
      <c r="M1" s="188"/>
      <c r="N1" s="188"/>
      <c r="O1" s="188"/>
    </row>
    <row r="2" spans="1:16" ht="46.75" thickBot="1" x14ac:dyDescent="0.45">
      <c r="A2" s="101" t="s">
        <v>302</v>
      </c>
      <c r="B2" s="8" t="s">
        <v>239</v>
      </c>
      <c r="C2" s="8" t="s">
        <v>153</v>
      </c>
      <c r="D2" s="8" t="s">
        <v>240</v>
      </c>
      <c r="E2" s="8" t="s">
        <v>154</v>
      </c>
      <c r="F2" s="8" t="s">
        <v>155</v>
      </c>
      <c r="G2" s="8" t="s">
        <v>241</v>
      </c>
      <c r="H2" s="8" t="s">
        <v>242</v>
      </c>
      <c r="I2" s="8" t="s">
        <v>243</v>
      </c>
      <c r="J2" s="8" t="s">
        <v>244</v>
      </c>
      <c r="K2" s="8" t="s">
        <v>156</v>
      </c>
      <c r="L2" s="8" t="s">
        <v>47</v>
      </c>
      <c r="M2" s="8" t="s">
        <v>245</v>
      </c>
      <c r="N2" s="8" t="s">
        <v>246</v>
      </c>
      <c r="O2" s="8" t="s">
        <v>81</v>
      </c>
      <c r="P2" s="8" t="s">
        <v>202</v>
      </c>
    </row>
    <row r="3" spans="1:16" ht="15.45" x14ac:dyDescent="0.4">
      <c r="A3" s="245" t="s">
        <v>3</v>
      </c>
      <c r="B3" s="246"/>
      <c r="C3" s="246"/>
      <c r="D3" s="246"/>
      <c r="E3" s="246"/>
      <c r="F3" s="246"/>
      <c r="G3" s="246"/>
      <c r="H3" s="246"/>
      <c r="I3" s="246"/>
      <c r="J3" s="246"/>
      <c r="K3" s="246"/>
      <c r="L3" s="246"/>
      <c r="M3" s="246"/>
      <c r="N3" s="246"/>
      <c r="O3" s="246"/>
      <c r="P3" s="246"/>
    </row>
    <row r="4" spans="1:16" ht="15.9" thickBot="1" x14ac:dyDescent="0.45">
      <c r="A4" s="4" t="s">
        <v>4</v>
      </c>
      <c r="B4" s="134">
        <v>69.851251863182029</v>
      </c>
      <c r="C4" s="134">
        <v>9.8350353391418928</v>
      </c>
      <c r="D4" s="134">
        <v>10.430057783124553</v>
      </c>
      <c r="E4" s="134">
        <v>18.060591943524649</v>
      </c>
      <c r="F4" s="134">
        <v>0.76662025690197033</v>
      </c>
      <c r="G4" s="134">
        <v>0.33693384043078023</v>
      </c>
      <c r="H4" s="134">
        <v>1.5038462271280171</v>
      </c>
      <c r="I4" s="134">
        <v>0.70745216912885089</v>
      </c>
      <c r="J4" s="134">
        <v>3.2385897694790424</v>
      </c>
      <c r="K4" s="134">
        <v>2.7941131716379717</v>
      </c>
      <c r="L4" s="134">
        <v>14.514360192037687</v>
      </c>
      <c r="M4" s="134">
        <v>6.2259228810639033</v>
      </c>
      <c r="N4" s="134">
        <v>6.3671009330908097</v>
      </c>
      <c r="O4" s="134">
        <v>3.2445126653776057</v>
      </c>
      <c r="P4" s="135">
        <v>2059379.8023427487</v>
      </c>
    </row>
    <row r="5" spans="1:16" ht="15.9" thickBot="1" x14ac:dyDescent="0.45">
      <c r="A5" s="4" t="s">
        <v>5</v>
      </c>
      <c r="B5" s="134">
        <v>59.681947662323644</v>
      </c>
      <c r="C5" s="134">
        <v>3.4265510067948446</v>
      </c>
      <c r="D5" s="134">
        <v>10.202057556131903</v>
      </c>
      <c r="E5" s="134">
        <v>7.5487737000351869</v>
      </c>
      <c r="F5" s="134">
        <v>2.8321208479612006</v>
      </c>
      <c r="G5" s="134">
        <v>4.3527338167315532</v>
      </c>
      <c r="H5" s="134">
        <v>1.2243931478433807</v>
      </c>
      <c r="I5" s="134">
        <v>1.5091135893136844</v>
      </c>
      <c r="J5" s="134">
        <v>4.5102915799490635</v>
      </c>
      <c r="K5" s="134">
        <v>4.8246099857179603</v>
      </c>
      <c r="L5" s="134">
        <v>15.200780231537472</v>
      </c>
      <c r="M5" s="134">
        <v>6.4593637748002006</v>
      </c>
      <c r="N5" s="134">
        <v>7.8987162711355303</v>
      </c>
      <c r="O5" s="134">
        <v>2.0604676703984657</v>
      </c>
      <c r="P5" s="135">
        <v>2547642.5910862545</v>
      </c>
    </row>
    <row r="6" spans="1:16" ht="15.9" thickBot="1" x14ac:dyDescent="0.45">
      <c r="A6" s="4" t="s">
        <v>6</v>
      </c>
      <c r="B6" s="134">
        <v>67.226090864692182</v>
      </c>
      <c r="C6" s="134">
        <v>1.7928078244485528</v>
      </c>
      <c r="D6" s="134">
        <v>6.6421417995740795</v>
      </c>
      <c r="E6" s="134">
        <v>14.627744664930473</v>
      </c>
      <c r="F6" s="134">
        <v>1.3362970319460958</v>
      </c>
      <c r="G6" s="134">
        <v>3.9624197653964446</v>
      </c>
      <c r="H6" s="134">
        <v>0.90965312331709669</v>
      </c>
      <c r="I6" s="134">
        <v>0.61803727483113136</v>
      </c>
      <c r="J6" s="134">
        <v>3.3724375691250481</v>
      </c>
      <c r="K6" s="134">
        <v>3.801434011899492</v>
      </c>
      <c r="L6" s="134">
        <v>8.0005413997358321</v>
      </c>
      <c r="M6" s="134">
        <v>7.611079682242071</v>
      </c>
      <c r="N6" s="134">
        <v>7.2096519190912369</v>
      </c>
      <c r="O6" s="134">
        <v>3.4003837069275225</v>
      </c>
      <c r="P6" s="135">
        <v>1631782.175211244</v>
      </c>
    </row>
    <row r="7" spans="1:16" ht="15.9" thickBot="1" x14ac:dyDescent="0.45">
      <c r="A7" s="4" t="s">
        <v>7</v>
      </c>
      <c r="B7" s="134">
        <v>53.430387440013583</v>
      </c>
      <c r="C7" s="134">
        <v>2.1994201327482861</v>
      </c>
      <c r="D7" s="134">
        <v>6.9953237460605306</v>
      </c>
      <c r="E7" s="134">
        <v>18.382630878190476</v>
      </c>
      <c r="F7" s="134">
        <v>0.97718228489388959</v>
      </c>
      <c r="G7" s="134">
        <v>1.4106316345285324</v>
      </c>
      <c r="H7" s="134">
        <v>2.374483759410901</v>
      </c>
      <c r="I7" s="134">
        <v>0.40247297322326298</v>
      </c>
      <c r="J7" s="134">
        <v>0.27725779313980126</v>
      </c>
      <c r="K7" s="134">
        <v>6.0419171920753376</v>
      </c>
      <c r="L7" s="134">
        <v>8.7682023376192024</v>
      </c>
      <c r="M7" s="134">
        <v>3.2811625955450103</v>
      </c>
      <c r="N7" s="134">
        <v>4.2140837339215071</v>
      </c>
      <c r="O7" s="134">
        <v>3.6124998464756199</v>
      </c>
      <c r="P7" s="135">
        <v>2723962.4931649934</v>
      </c>
    </row>
    <row r="8" spans="1:16" ht="15.9" thickBot="1" x14ac:dyDescent="0.45">
      <c r="A8" s="4" t="s">
        <v>8</v>
      </c>
      <c r="B8" s="134">
        <v>47.566060196124624</v>
      </c>
      <c r="C8" s="134">
        <v>3.2701921327690258</v>
      </c>
      <c r="D8" s="134">
        <v>9.8223352841365994</v>
      </c>
      <c r="E8" s="134">
        <v>30.471078886907492</v>
      </c>
      <c r="F8" s="134">
        <v>1.596518536903909</v>
      </c>
      <c r="G8" s="134">
        <v>2.5221856565536096</v>
      </c>
      <c r="H8" s="134">
        <v>2.2263556599517149</v>
      </c>
      <c r="I8" s="134">
        <v>1.117344008101681</v>
      </c>
      <c r="J8" s="134">
        <v>5.3250933648386178</v>
      </c>
      <c r="K8" s="134">
        <v>3.4493438910757117</v>
      </c>
      <c r="L8" s="134">
        <v>10.35973789456083</v>
      </c>
      <c r="M8" s="134">
        <v>16.513504963391874</v>
      </c>
      <c r="N8" s="134">
        <v>9.7729218442024006</v>
      </c>
      <c r="O8" s="134">
        <v>21.076128268901712</v>
      </c>
      <c r="P8" s="135">
        <v>983680.18172607699</v>
      </c>
    </row>
    <row r="9" spans="1:16" ht="15.9" thickBot="1" x14ac:dyDescent="0.45">
      <c r="A9" s="4" t="s">
        <v>9</v>
      </c>
      <c r="B9" s="134">
        <v>74.094232236472635</v>
      </c>
      <c r="C9" s="134">
        <v>5.2362155097053682</v>
      </c>
      <c r="D9" s="134">
        <v>20.174160116565069</v>
      </c>
      <c r="E9" s="134">
        <v>18.565869948658555</v>
      </c>
      <c r="F9" s="134">
        <v>4.9952320391314219E-2</v>
      </c>
      <c r="G9" s="134">
        <v>0.73356067221477272</v>
      </c>
      <c r="H9" s="134">
        <v>0.71453066931673215</v>
      </c>
      <c r="I9" s="134">
        <v>1.5434594467413585</v>
      </c>
      <c r="J9" s="134">
        <v>3.6055039046763602</v>
      </c>
      <c r="K9" s="134">
        <v>4.1603600566596626</v>
      </c>
      <c r="L9" s="134">
        <v>39.172744461912089</v>
      </c>
      <c r="M9" s="134">
        <v>43.692974055903377</v>
      </c>
      <c r="N9" s="134">
        <v>8.6945072248317814</v>
      </c>
      <c r="O9" s="134">
        <v>0.1996738467901174</v>
      </c>
      <c r="P9" s="135">
        <v>1086876.486109542</v>
      </c>
    </row>
    <row r="10" spans="1:16" ht="15.9" thickBot="1" x14ac:dyDescent="0.45">
      <c r="A10" s="4" t="s">
        <v>10</v>
      </c>
      <c r="B10" s="134">
        <v>80.241358081400477</v>
      </c>
      <c r="C10" s="134">
        <v>10.846591085164123</v>
      </c>
      <c r="D10" s="134">
        <v>19.216739819225999</v>
      </c>
      <c r="E10" s="134">
        <v>3.6962719036230225</v>
      </c>
      <c r="F10" s="134">
        <v>0.59714639513292767</v>
      </c>
      <c r="G10" s="134">
        <v>1.8606175717185556</v>
      </c>
      <c r="H10" s="134">
        <v>1.4381144189258899</v>
      </c>
      <c r="I10" s="134">
        <v>0.1112239957744527</v>
      </c>
      <c r="J10" s="134">
        <v>0.82500715008366388</v>
      </c>
      <c r="K10" s="134">
        <v>7.11701427904526</v>
      </c>
      <c r="L10" s="134">
        <v>19.184745565446832</v>
      </c>
      <c r="M10" s="134">
        <v>7.4000990093410559</v>
      </c>
      <c r="N10" s="134">
        <v>8.2097759860880455</v>
      </c>
      <c r="O10" s="134">
        <v>0.71154004254781522</v>
      </c>
      <c r="P10" s="135">
        <v>778518.66313009465</v>
      </c>
    </row>
    <row r="11" spans="1:16" ht="15.9" thickBot="1" x14ac:dyDescent="0.45">
      <c r="A11" s="4" t="s">
        <v>11</v>
      </c>
      <c r="B11" s="134">
        <v>49.461465569487693</v>
      </c>
      <c r="C11" s="134">
        <v>8.2723888877213874</v>
      </c>
      <c r="D11" s="134">
        <v>14.764532489256531</v>
      </c>
      <c r="E11" s="134">
        <v>39.554093546352604</v>
      </c>
      <c r="F11" s="134">
        <v>2.0844116966283965</v>
      </c>
      <c r="G11" s="134">
        <v>8.8053427197529466</v>
      </c>
      <c r="H11" s="134">
        <v>3.4048204405647668</v>
      </c>
      <c r="I11" s="134">
        <v>4.2170606152255132</v>
      </c>
      <c r="J11" s="134">
        <v>1.8419500555085364</v>
      </c>
      <c r="K11" s="134">
        <v>2.1245341944989433</v>
      </c>
      <c r="L11" s="134">
        <v>6.5938671775640776</v>
      </c>
      <c r="M11" s="134">
        <v>6.9787227595639223</v>
      </c>
      <c r="N11" s="134">
        <v>10.634375913259605</v>
      </c>
      <c r="O11" s="134">
        <v>2.3650038028871045</v>
      </c>
      <c r="P11" s="135">
        <v>74170.25903704956</v>
      </c>
    </row>
    <row r="12" spans="1:16" ht="15.9" thickBot="1" x14ac:dyDescent="0.45">
      <c r="A12" s="4" t="s">
        <v>205</v>
      </c>
      <c r="B12" s="134">
        <v>89.882707097393649</v>
      </c>
      <c r="C12" s="134">
        <v>13.440507597527555</v>
      </c>
      <c r="D12" s="134">
        <v>1.9403384736834568</v>
      </c>
      <c r="E12" s="134">
        <v>18.697077140569792</v>
      </c>
      <c r="F12" s="134">
        <v>2.4244669684710276</v>
      </c>
      <c r="G12" s="134">
        <v>1.050801594913486E-2</v>
      </c>
      <c r="H12" s="134">
        <v>0.59634028429173325</v>
      </c>
      <c r="I12" s="134">
        <v>0.46334330004177632</v>
      </c>
      <c r="J12" s="134">
        <v>3.2689290354745798E-2</v>
      </c>
      <c r="K12" s="134">
        <v>1.6936738946591774</v>
      </c>
      <c r="L12" s="134">
        <v>7.8935293057922946</v>
      </c>
      <c r="M12" s="134">
        <v>7.7595969608950748</v>
      </c>
      <c r="N12" s="134">
        <v>16.019594535010189</v>
      </c>
      <c r="O12" s="134">
        <v>0</v>
      </c>
      <c r="P12" s="135">
        <v>117166.64668837364</v>
      </c>
    </row>
    <row r="13" spans="1:16" ht="15.9" thickBot="1" x14ac:dyDescent="0.45">
      <c r="A13" s="4" t="s">
        <v>206</v>
      </c>
      <c r="B13" s="134">
        <v>66.148358729313287</v>
      </c>
      <c r="C13" s="134">
        <v>22.202751475432088</v>
      </c>
      <c r="D13" s="134">
        <v>11.214893284437027</v>
      </c>
      <c r="E13" s="134">
        <v>33.978068529406627</v>
      </c>
      <c r="F13" s="134">
        <v>0.32134206172313601</v>
      </c>
      <c r="G13" s="134">
        <v>2.2620351368639771</v>
      </c>
      <c r="H13" s="134">
        <v>4.2140365870506411</v>
      </c>
      <c r="I13" s="134">
        <v>3.6132083384411922</v>
      </c>
      <c r="J13" s="134">
        <v>2.4481487136693536</v>
      </c>
      <c r="K13" s="134">
        <v>6.6518974596152427</v>
      </c>
      <c r="L13" s="134">
        <v>18.095330376138023</v>
      </c>
      <c r="M13" s="134">
        <v>26.418540317619389</v>
      </c>
      <c r="N13" s="134">
        <v>16.614352296541519</v>
      </c>
      <c r="O13" s="134">
        <v>9.0694238693272347</v>
      </c>
      <c r="P13" s="135">
        <v>284296.34992935299</v>
      </c>
    </row>
    <row r="14" spans="1:16" ht="15.9" thickBot="1" x14ac:dyDescent="0.45">
      <c r="A14" s="4" t="s">
        <v>207</v>
      </c>
      <c r="B14" s="134">
        <v>35.377634491518286</v>
      </c>
      <c r="C14" s="134">
        <v>3.3130133904192491</v>
      </c>
      <c r="D14" s="134">
        <v>12.732801188466588</v>
      </c>
      <c r="E14" s="134">
        <v>16.020647551701291</v>
      </c>
      <c r="F14" s="134">
        <v>2.514260516184744</v>
      </c>
      <c r="G14" s="134">
        <v>2.4158539270290444</v>
      </c>
      <c r="H14" s="134">
        <v>4.2727521137758862</v>
      </c>
      <c r="I14" s="134">
        <v>0.84631699302441887</v>
      </c>
      <c r="J14" s="134">
        <v>2.2118017665367664</v>
      </c>
      <c r="K14" s="134">
        <v>2.9793656217290581</v>
      </c>
      <c r="L14" s="134">
        <v>15.521865028928271</v>
      </c>
      <c r="M14" s="134">
        <v>17.440897104452173</v>
      </c>
      <c r="N14" s="134">
        <v>6.8870959936086438</v>
      </c>
      <c r="O14" s="134">
        <v>8.6413939116217655</v>
      </c>
      <c r="P14" s="135">
        <v>774926.20007079456</v>
      </c>
    </row>
    <row r="15" spans="1:16" ht="15.9" thickBot="1" x14ac:dyDescent="0.45">
      <c r="A15" s="4" t="s">
        <v>208</v>
      </c>
      <c r="B15" s="134">
        <v>53.171869670103234</v>
      </c>
      <c r="C15" s="134">
        <v>1.1454921875191857</v>
      </c>
      <c r="D15" s="134">
        <v>7.8233043114869973</v>
      </c>
      <c r="E15" s="134">
        <v>6.4982400982751489</v>
      </c>
      <c r="F15" s="134">
        <v>2.2011580818242575</v>
      </c>
      <c r="G15" s="134">
        <v>2.6040179454964387</v>
      </c>
      <c r="H15" s="134">
        <v>1.2467665530415406</v>
      </c>
      <c r="I15" s="134">
        <v>1.4419661013815788</v>
      </c>
      <c r="J15" s="134">
        <v>2.8720038048306242</v>
      </c>
      <c r="K15" s="134">
        <v>4.1183191652659579</v>
      </c>
      <c r="L15" s="134">
        <v>12.585927038012976</v>
      </c>
      <c r="M15" s="134">
        <v>6.251700431645518</v>
      </c>
      <c r="N15" s="134">
        <v>5.4579442071536972</v>
      </c>
      <c r="O15" s="134">
        <v>7.1670326439486747</v>
      </c>
      <c r="P15" s="135">
        <v>755765.20802753128</v>
      </c>
    </row>
    <row r="16" spans="1:16" ht="15.9" thickBot="1" x14ac:dyDescent="0.45">
      <c r="A16" s="4" t="s">
        <v>209</v>
      </c>
      <c r="B16" s="134">
        <v>68.647914538570063</v>
      </c>
      <c r="C16" s="134">
        <v>0.75532707056703252</v>
      </c>
      <c r="D16" s="134">
        <v>5.6333327299415412</v>
      </c>
      <c r="E16" s="134">
        <v>25.234182301814013</v>
      </c>
      <c r="F16" s="134">
        <v>0.326636668279916</v>
      </c>
      <c r="G16" s="134">
        <v>0.13991342454657996</v>
      </c>
      <c r="H16" s="134">
        <v>0.28482087653377536</v>
      </c>
      <c r="I16" s="134">
        <v>0.45630699036382177</v>
      </c>
      <c r="J16" s="134">
        <v>1.4814797889671301</v>
      </c>
      <c r="K16" s="134">
        <v>2.7589380806952715</v>
      </c>
      <c r="L16" s="134">
        <v>8.5745445551634152</v>
      </c>
      <c r="M16" s="134">
        <v>3.7630488853312953</v>
      </c>
      <c r="N16" s="134">
        <v>5.1755079533711985</v>
      </c>
      <c r="O16" s="134">
        <v>1.4962240237275652</v>
      </c>
      <c r="P16" s="135">
        <v>789179.85410564521</v>
      </c>
    </row>
    <row r="17" spans="1:16" ht="15.9" thickBot="1" x14ac:dyDescent="0.45">
      <c r="A17" s="4" t="s">
        <v>210</v>
      </c>
      <c r="B17" s="134">
        <v>58.410193879169348</v>
      </c>
      <c r="C17" s="134">
        <v>3.5379728943616655</v>
      </c>
      <c r="D17" s="134">
        <v>9.1278549800838089</v>
      </c>
      <c r="E17" s="134">
        <v>30.443270887596391</v>
      </c>
      <c r="F17" s="134">
        <v>0.93657287800310351</v>
      </c>
      <c r="G17" s="134">
        <v>1.089007115615978</v>
      </c>
      <c r="H17" s="134">
        <v>4.5425931476218189</v>
      </c>
      <c r="I17" s="134">
        <v>1.9613844489820984</v>
      </c>
      <c r="J17" s="134">
        <v>2.1982439519623611</v>
      </c>
      <c r="K17" s="134">
        <v>4.4072188327415542</v>
      </c>
      <c r="L17" s="134">
        <v>10.297812642886658</v>
      </c>
      <c r="M17" s="134">
        <v>5.4079668915580124</v>
      </c>
      <c r="N17" s="134">
        <v>10.614277238405343</v>
      </c>
      <c r="O17" s="134">
        <v>1.4648984074260687</v>
      </c>
      <c r="P17" s="135">
        <v>359324.83531417261</v>
      </c>
    </row>
    <row r="18" spans="1:16" ht="15.9" thickBot="1" x14ac:dyDescent="0.45">
      <c r="A18" s="4" t="s">
        <v>211</v>
      </c>
      <c r="B18" s="134">
        <v>75.68729905004291</v>
      </c>
      <c r="C18" s="134">
        <v>3.7853602753513051</v>
      </c>
      <c r="D18" s="134">
        <v>6.2813228134012942</v>
      </c>
      <c r="E18" s="134">
        <v>7.7272069146194831</v>
      </c>
      <c r="F18" s="134">
        <v>2.3398891607505252</v>
      </c>
      <c r="G18" s="134">
        <v>2.1112104809506702</v>
      </c>
      <c r="H18" s="134">
        <v>2.0581538800961789</v>
      </c>
      <c r="I18" s="134">
        <v>1.3310625147560768</v>
      </c>
      <c r="J18" s="134">
        <v>2.3977401593690164</v>
      </c>
      <c r="K18" s="134">
        <v>5.1134657078645001</v>
      </c>
      <c r="L18" s="134">
        <v>7.2369738305128886</v>
      </c>
      <c r="M18" s="134">
        <v>3.5222409442216045</v>
      </c>
      <c r="N18" s="134">
        <v>7.3349690765094389</v>
      </c>
      <c r="O18" s="134">
        <v>3.7873745321544963</v>
      </c>
      <c r="P18" s="135">
        <v>1794527.2403829827</v>
      </c>
    </row>
    <row r="19" spans="1:16" ht="15.9" thickBot="1" x14ac:dyDescent="0.45">
      <c r="A19" s="4" t="s">
        <v>212</v>
      </c>
      <c r="B19" s="134">
        <v>68.998604087034607</v>
      </c>
      <c r="C19" s="134">
        <v>2.308125008154879</v>
      </c>
      <c r="D19" s="134">
        <v>10.538357464557842</v>
      </c>
      <c r="E19" s="134">
        <v>25.079803847821701</v>
      </c>
      <c r="F19" s="134">
        <v>1.6026456552079855</v>
      </c>
      <c r="G19" s="134">
        <v>1.0635417207525084</v>
      </c>
      <c r="H19" s="134">
        <v>1.8875364454289674</v>
      </c>
      <c r="I19" s="134">
        <v>4.8307355411717001</v>
      </c>
      <c r="J19" s="134">
        <v>2.1309124494126386</v>
      </c>
      <c r="K19" s="134">
        <v>4.1368398137240021</v>
      </c>
      <c r="L19" s="134">
        <v>10.54416690939297</v>
      </c>
      <c r="M19" s="134">
        <v>11.005452719939457</v>
      </c>
      <c r="N19" s="134">
        <v>5.8455674080488542</v>
      </c>
      <c r="O19" s="134">
        <v>1.7777521181433065</v>
      </c>
      <c r="P19" s="135">
        <v>1281853.2291098912</v>
      </c>
    </row>
    <row r="20" spans="1:16" ht="15.9" thickBot="1" x14ac:dyDescent="0.45">
      <c r="A20" s="4" t="s">
        <v>213</v>
      </c>
      <c r="B20" s="134">
        <v>57.296481913565223</v>
      </c>
      <c r="C20" s="134">
        <v>2.4467978122077771</v>
      </c>
      <c r="D20" s="134">
        <v>8.04369109118986</v>
      </c>
      <c r="E20" s="134">
        <v>7.2786627967398463</v>
      </c>
      <c r="F20" s="134">
        <v>1.0010656545908605</v>
      </c>
      <c r="G20" s="134">
        <v>0.38843881990105017</v>
      </c>
      <c r="H20" s="134">
        <v>2.0059188548287961</v>
      </c>
      <c r="I20" s="134">
        <v>0.74335021127362477</v>
      </c>
      <c r="J20" s="134">
        <v>1.6930471088321464</v>
      </c>
      <c r="K20" s="134">
        <v>5.4827268455921239</v>
      </c>
      <c r="L20" s="134">
        <v>7.6158208984090274</v>
      </c>
      <c r="M20" s="134">
        <v>6.9833596969830118</v>
      </c>
      <c r="N20" s="134">
        <v>4.671516427744363</v>
      </c>
      <c r="O20" s="134">
        <v>5.9604634973622073</v>
      </c>
      <c r="P20" s="135">
        <v>920315.29686110816</v>
      </c>
    </row>
    <row r="21" spans="1:16" ht="15.9" thickBot="1" x14ac:dyDescent="0.45">
      <c r="A21" s="4" t="s">
        <v>214</v>
      </c>
      <c r="B21" s="134">
        <v>50.651067507477407</v>
      </c>
      <c r="C21" s="134">
        <v>5.6912460260167306</v>
      </c>
      <c r="D21" s="134">
        <v>29.708159389502441</v>
      </c>
      <c r="E21" s="134">
        <v>31.182928569124275</v>
      </c>
      <c r="F21" s="134">
        <v>1.9847494288768222</v>
      </c>
      <c r="G21" s="134">
        <v>8.1483708982290004</v>
      </c>
      <c r="H21" s="134">
        <v>0.87739610305864923</v>
      </c>
      <c r="I21" s="134">
        <v>0.54878976513790101</v>
      </c>
      <c r="J21" s="134">
        <v>8.8546187788031894</v>
      </c>
      <c r="K21" s="134">
        <v>3.9707288398902056</v>
      </c>
      <c r="L21" s="134">
        <v>20.225515385651924</v>
      </c>
      <c r="M21" s="134">
        <v>41.486418293536012</v>
      </c>
      <c r="N21" s="134">
        <v>3.2465467485606423</v>
      </c>
      <c r="O21" s="134">
        <v>2.6954972494589073</v>
      </c>
      <c r="P21" s="135">
        <v>171340.76996313152</v>
      </c>
    </row>
    <row r="22" spans="1:16" ht="15.9" thickBot="1" x14ac:dyDescent="0.45">
      <c r="A22" s="4" t="s">
        <v>215</v>
      </c>
      <c r="B22" s="134">
        <v>63.12949216247641</v>
      </c>
      <c r="C22" s="134">
        <v>11.766663702320171</v>
      </c>
      <c r="D22" s="134">
        <v>15.266399804407055</v>
      </c>
      <c r="E22" s="134">
        <v>17.292815998841142</v>
      </c>
      <c r="F22" s="134">
        <v>2.2844983219901787</v>
      </c>
      <c r="G22" s="134">
        <v>6.0802723548632223</v>
      </c>
      <c r="H22" s="134">
        <v>1.5634013122543744</v>
      </c>
      <c r="I22" s="134">
        <v>0.72646195481253595</v>
      </c>
      <c r="J22" s="134">
        <v>13.316514553028197</v>
      </c>
      <c r="K22" s="134">
        <v>3.0231898119834102</v>
      </c>
      <c r="L22" s="134">
        <v>16.546187933955441</v>
      </c>
      <c r="M22" s="134">
        <v>17.288213542724787</v>
      </c>
      <c r="N22" s="134">
        <v>9.6877806905327066</v>
      </c>
      <c r="O22" s="134">
        <v>1.6695768288720516</v>
      </c>
      <c r="P22" s="135">
        <v>994146.58369032433</v>
      </c>
    </row>
    <row r="23" spans="1:16" ht="15.9" thickBot="1" x14ac:dyDescent="0.45">
      <c r="A23" s="4" t="s">
        <v>12</v>
      </c>
      <c r="B23" s="134">
        <v>50.914826168152871</v>
      </c>
      <c r="C23" s="134">
        <v>4.4541768511637585</v>
      </c>
      <c r="D23" s="134">
        <v>7.2904637407686517</v>
      </c>
      <c r="E23" s="134">
        <v>3.7003568430436737</v>
      </c>
      <c r="F23" s="134">
        <v>3.0115707516217056</v>
      </c>
      <c r="G23" s="134">
        <v>2.4471275116479219</v>
      </c>
      <c r="H23" s="134">
        <v>2.7283349266001951</v>
      </c>
      <c r="I23" s="134">
        <v>0.92728873932462674</v>
      </c>
      <c r="J23" s="134">
        <v>1.7276696937222624</v>
      </c>
      <c r="K23" s="134">
        <v>6.4603528801996299</v>
      </c>
      <c r="L23" s="134">
        <v>9.3109100458268479</v>
      </c>
      <c r="M23" s="134">
        <v>5.3635480371168818</v>
      </c>
      <c r="N23" s="134">
        <v>12.311993402524159</v>
      </c>
      <c r="O23" s="134">
        <v>6.1723710794022608</v>
      </c>
      <c r="P23" s="135">
        <v>3769122.1340484042</v>
      </c>
    </row>
    <row r="24" spans="1:16" ht="15.45" x14ac:dyDescent="0.4">
      <c r="A24" s="245" t="s">
        <v>35</v>
      </c>
      <c r="B24" s="246"/>
      <c r="C24" s="246"/>
      <c r="D24" s="246"/>
      <c r="E24" s="246"/>
      <c r="F24" s="246"/>
      <c r="G24" s="246"/>
      <c r="H24" s="246"/>
      <c r="I24" s="246"/>
      <c r="J24" s="246"/>
      <c r="K24" s="246"/>
      <c r="L24" s="246"/>
      <c r="M24" s="246"/>
      <c r="N24" s="246"/>
      <c r="O24" s="246"/>
      <c r="P24" s="246"/>
    </row>
    <row r="25" spans="1:16" ht="15.9" thickBot="1" x14ac:dyDescent="0.45">
      <c r="A25" s="4" t="s">
        <v>14</v>
      </c>
      <c r="B25" s="126">
        <v>58.482044289337487</v>
      </c>
      <c r="C25" s="126">
        <v>5.4960594842248893</v>
      </c>
      <c r="D25" s="126">
        <v>9.247319975663272</v>
      </c>
      <c r="E25" s="126">
        <v>13.871404031521259</v>
      </c>
      <c r="F25" s="126">
        <v>2.0011744625156003</v>
      </c>
      <c r="G25" s="126">
        <v>2.4471161334290006</v>
      </c>
      <c r="H25" s="126">
        <v>2.1858649375165666</v>
      </c>
      <c r="I25" s="126">
        <v>1.3704064985861264</v>
      </c>
      <c r="J25" s="126">
        <v>2.6386617299497872</v>
      </c>
      <c r="K25" s="126">
        <v>5.7841323277780781</v>
      </c>
      <c r="L25" s="126">
        <v>13.273554081092145</v>
      </c>
      <c r="M25" s="126">
        <v>11.302269945452089</v>
      </c>
      <c r="N25" s="126">
        <v>9.8325664920353013</v>
      </c>
      <c r="O25" s="126">
        <v>5.7208401956676829</v>
      </c>
      <c r="P25" s="127">
        <v>7264985.0079995291</v>
      </c>
    </row>
    <row r="26" spans="1:16" ht="15.9" thickBot="1" x14ac:dyDescent="0.45">
      <c r="A26" s="4" t="s">
        <v>15</v>
      </c>
      <c r="B26" s="126">
        <v>62.370740622830048</v>
      </c>
      <c r="C26" s="126">
        <v>4.5084294996479324</v>
      </c>
      <c r="D26" s="126">
        <v>11.665231653496825</v>
      </c>
      <c r="E26" s="126">
        <v>17.211685732587608</v>
      </c>
      <c r="F26" s="126">
        <v>1.3980796804493412</v>
      </c>
      <c r="G26" s="126">
        <v>2.2475815638318961</v>
      </c>
      <c r="H26" s="126">
        <v>1.7350385511658202</v>
      </c>
      <c r="I26" s="126">
        <v>1.2072779850842361</v>
      </c>
      <c r="J26" s="126">
        <v>3.6936979305855591</v>
      </c>
      <c r="K26" s="126">
        <v>3.6415914231103339</v>
      </c>
      <c r="L26" s="126">
        <v>14.302491687660337</v>
      </c>
      <c r="M26" s="126">
        <v>12.485866803144104</v>
      </c>
      <c r="N26" s="126">
        <v>6.9045266939003387</v>
      </c>
      <c r="O26" s="126">
        <v>4.499548063318449</v>
      </c>
      <c r="P26" s="127">
        <v>16632991.992000474</v>
      </c>
    </row>
    <row r="27" spans="1:16" ht="15.45" x14ac:dyDescent="0.4">
      <c r="A27" s="245" t="s">
        <v>17</v>
      </c>
      <c r="B27" s="246"/>
      <c r="C27" s="246"/>
      <c r="D27" s="246"/>
      <c r="E27" s="246"/>
      <c r="F27" s="246"/>
      <c r="G27" s="246"/>
      <c r="H27" s="246"/>
      <c r="I27" s="246"/>
      <c r="J27" s="246"/>
      <c r="K27" s="246"/>
      <c r="L27" s="246"/>
      <c r="M27" s="246"/>
      <c r="N27" s="246"/>
      <c r="O27" s="246"/>
      <c r="P27" s="246"/>
    </row>
    <row r="28" spans="1:16" ht="15.9" thickBot="1" x14ac:dyDescent="0.45">
      <c r="A28" s="4" t="s">
        <v>23</v>
      </c>
      <c r="B28" s="126">
        <v>61.788392028416936</v>
      </c>
      <c r="C28" s="126">
        <v>5.6315733399014922</v>
      </c>
      <c r="D28" s="126">
        <v>10.85852110367866</v>
      </c>
      <c r="E28" s="126">
        <v>17.111404606830803</v>
      </c>
      <c r="F28" s="126">
        <v>1.7245828343946976</v>
      </c>
      <c r="G28" s="126">
        <v>2.5459610962322388</v>
      </c>
      <c r="H28" s="126">
        <v>2.0528785253127504</v>
      </c>
      <c r="I28" s="126">
        <v>1.3877509146392135</v>
      </c>
      <c r="J28" s="126">
        <v>4.5383872961928349</v>
      </c>
      <c r="K28" s="126">
        <v>3.9184949752049691</v>
      </c>
      <c r="L28" s="126">
        <v>8.9778845492863404</v>
      </c>
      <c r="M28" s="126">
        <v>11.659367700936278</v>
      </c>
      <c r="N28" s="126">
        <v>6.0017761106458529</v>
      </c>
      <c r="O28" s="126">
        <v>5.0092969161297409</v>
      </c>
      <c r="P28" s="127">
        <v>11816235.739096181</v>
      </c>
    </row>
    <row r="29" spans="1:16" ht="15.9" thickBot="1" x14ac:dyDescent="0.45">
      <c r="A29" s="4" t="s">
        <v>37</v>
      </c>
      <c r="B29" s="126">
        <v>59.753808184174275</v>
      </c>
      <c r="C29" s="126">
        <v>4.3887431174510674</v>
      </c>
      <c r="D29" s="126">
        <v>10.395652721159831</v>
      </c>
      <c r="E29" s="126">
        <v>14.642169237790444</v>
      </c>
      <c r="F29" s="126">
        <v>1.6139883929825036</v>
      </c>
      <c r="G29" s="126">
        <v>2.1659251735554714</v>
      </c>
      <c r="H29" s="126">
        <v>1.8371053492523179</v>
      </c>
      <c r="I29" s="126">
        <v>1.1915614145833615</v>
      </c>
      <c r="J29" s="126">
        <v>2.1773105323386508</v>
      </c>
      <c r="K29" s="126">
        <v>5.118779931912937</v>
      </c>
      <c r="L29" s="126">
        <v>17.768355002498069</v>
      </c>
      <c r="M29" s="126">
        <v>12.211502754049269</v>
      </c>
      <c r="N29" s="126">
        <v>9.9536421170761979</v>
      </c>
      <c r="O29" s="126">
        <v>5.0585599993594865</v>
      </c>
      <c r="P29" s="127">
        <v>12081741.260903277</v>
      </c>
    </row>
    <row r="30" spans="1:16" ht="15.45" x14ac:dyDescent="0.4">
      <c r="A30" s="245" t="s">
        <v>49</v>
      </c>
      <c r="B30" s="246"/>
      <c r="C30" s="246"/>
      <c r="D30" s="246"/>
      <c r="E30" s="246"/>
      <c r="F30" s="246"/>
      <c r="G30" s="246"/>
      <c r="H30" s="246"/>
      <c r="I30" s="246"/>
      <c r="J30" s="246"/>
      <c r="K30" s="246"/>
      <c r="L30" s="246"/>
      <c r="M30" s="246"/>
      <c r="N30" s="246"/>
      <c r="O30" s="246"/>
      <c r="P30" s="246"/>
    </row>
    <row r="31" spans="1:16" ht="16.3" customHeight="1" thickBot="1" x14ac:dyDescent="0.45">
      <c r="A31" s="4" t="s">
        <v>50</v>
      </c>
      <c r="B31" s="126">
        <v>69.282827775132446</v>
      </c>
      <c r="C31" s="126">
        <v>12.700055560447343</v>
      </c>
      <c r="D31" s="126">
        <v>1.1987868813924192</v>
      </c>
      <c r="E31" s="126">
        <v>23.710327169558283</v>
      </c>
      <c r="F31" s="126">
        <v>2.7220804771416889</v>
      </c>
      <c r="G31" s="126">
        <v>3.1770109201756886</v>
      </c>
      <c r="H31" s="126">
        <v>0.8507991311646711</v>
      </c>
      <c r="I31" s="126">
        <v>1.3722939382094654</v>
      </c>
      <c r="J31" s="126">
        <v>1.3462549211127484</v>
      </c>
      <c r="K31" s="126">
        <v>6.2375419165162385E-2</v>
      </c>
      <c r="L31" s="126">
        <v>8.0257462658603771</v>
      </c>
      <c r="M31" s="126">
        <v>6.757606314191646</v>
      </c>
      <c r="N31" s="126">
        <v>0.20994771829856484</v>
      </c>
      <c r="O31" s="126">
        <v>5.1371441755459015</v>
      </c>
      <c r="P31" s="127">
        <v>4273419.5658004042</v>
      </c>
    </row>
    <row r="32" spans="1:16" ht="15.9" thickBot="1" x14ac:dyDescent="0.45">
      <c r="A32" s="4" t="s">
        <v>41</v>
      </c>
      <c r="B32" s="126">
        <v>74.681063543272501</v>
      </c>
      <c r="C32" s="126">
        <v>4.178912978722753</v>
      </c>
      <c r="D32" s="126">
        <v>1.1492234482012833</v>
      </c>
      <c r="E32" s="126">
        <v>18.956409039582731</v>
      </c>
      <c r="F32" s="126">
        <v>1.857198778701491</v>
      </c>
      <c r="G32" s="126">
        <v>2.085421512132323</v>
      </c>
      <c r="H32" s="126">
        <v>1.0234299805546727</v>
      </c>
      <c r="I32" s="126">
        <v>0.4567542593973431</v>
      </c>
      <c r="J32" s="126">
        <v>2.8173589209006198</v>
      </c>
      <c r="K32" s="126">
        <v>8.636847273419275E-2</v>
      </c>
      <c r="L32" s="126">
        <v>11.470075450890882</v>
      </c>
      <c r="M32" s="126">
        <v>10.908589458881995</v>
      </c>
      <c r="N32" s="126">
        <v>0.25527744239633271</v>
      </c>
      <c r="O32" s="126">
        <v>4.1226585323237668</v>
      </c>
      <c r="P32" s="127">
        <v>4841198.4072702993</v>
      </c>
    </row>
    <row r="33" spans="1:16" ht="16.3" customHeight="1" thickBot="1" x14ac:dyDescent="0.45">
      <c r="A33" s="4" t="s">
        <v>42</v>
      </c>
      <c r="B33" s="126">
        <v>69.074134528949429</v>
      </c>
      <c r="C33" s="126">
        <v>2.789693216237219</v>
      </c>
      <c r="D33" s="126">
        <v>2.4406482516666297</v>
      </c>
      <c r="E33" s="126">
        <v>15.561507463121732</v>
      </c>
      <c r="F33" s="126">
        <v>1.5116260420035248</v>
      </c>
      <c r="G33" s="126">
        <v>2.4137988975367124</v>
      </c>
      <c r="H33" s="126">
        <v>1.6683850376848524</v>
      </c>
      <c r="I33" s="126">
        <v>0.43283665439615304</v>
      </c>
      <c r="J33" s="126">
        <v>3.6335239744644401</v>
      </c>
      <c r="K33" s="126">
        <v>0.20162427784348111</v>
      </c>
      <c r="L33" s="126">
        <v>15.442412305673535</v>
      </c>
      <c r="M33" s="126">
        <v>14.630315434323743</v>
      </c>
      <c r="N33" s="126">
        <v>0.74535306176770211</v>
      </c>
      <c r="O33" s="126">
        <v>4.075943701126306</v>
      </c>
      <c r="P33" s="127">
        <v>2431568.3694400564</v>
      </c>
    </row>
    <row r="34" spans="1:16" ht="16.3" customHeight="1" thickBot="1" x14ac:dyDescent="0.45">
      <c r="A34" s="4" t="s">
        <v>43</v>
      </c>
      <c r="B34" s="126">
        <v>55.968255053577373</v>
      </c>
      <c r="C34" s="126">
        <v>2.7091417143236249</v>
      </c>
      <c r="D34" s="126">
        <v>12.638437615531654</v>
      </c>
      <c r="E34" s="126">
        <v>12.044293554691542</v>
      </c>
      <c r="F34" s="126">
        <v>1.0967214915180272</v>
      </c>
      <c r="G34" s="126">
        <v>1.8973213892854719</v>
      </c>
      <c r="H34" s="126">
        <v>1.4149206285033495</v>
      </c>
      <c r="I34" s="126">
        <v>1.7927163774621466</v>
      </c>
      <c r="J34" s="126">
        <v>4.2348149881413013</v>
      </c>
      <c r="K34" s="126">
        <v>4.4787753409567541</v>
      </c>
      <c r="L34" s="126">
        <v>19.579667118243428</v>
      </c>
      <c r="M34" s="126">
        <v>15.365433696351252</v>
      </c>
      <c r="N34" s="126">
        <v>13.283195783449761</v>
      </c>
      <c r="O34" s="126">
        <v>5.6644603268632681</v>
      </c>
      <c r="P34" s="127">
        <v>10991511.345414149</v>
      </c>
    </row>
    <row r="35" spans="1:16" ht="16.3" customHeight="1" thickBot="1" x14ac:dyDescent="0.45">
      <c r="A35" s="4" t="s">
        <v>51</v>
      </c>
      <c r="B35" s="126">
        <v>30.906965710098216</v>
      </c>
      <c r="C35" s="126">
        <v>1.9630371195740324</v>
      </c>
      <c r="D35" s="126">
        <v>44.882621810152052</v>
      </c>
      <c r="E35" s="126">
        <v>9.8016234065495098</v>
      </c>
      <c r="F35" s="126">
        <v>1.7345367735211306</v>
      </c>
      <c r="G35" s="126">
        <v>2.9302619692478613</v>
      </c>
      <c r="H35" s="126">
        <v>8.304965847834735</v>
      </c>
      <c r="I35" s="126">
        <v>1.0367283181073532</v>
      </c>
      <c r="J35" s="126">
        <v>3.1347007544806624</v>
      </c>
      <c r="K35" s="126">
        <v>26.074566473907385</v>
      </c>
      <c r="L35" s="126">
        <v>3.8831862563765194</v>
      </c>
      <c r="M35" s="126">
        <v>7.6143546950145744</v>
      </c>
      <c r="N35" s="126">
        <v>22.853809221848437</v>
      </c>
      <c r="O35" s="126">
        <v>4.5411802544954298</v>
      </c>
      <c r="P35" s="127">
        <v>1360279.3120750915</v>
      </c>
    </row>
    <row r="36" spans="1:16" s="81" customFormat="1" ht="15.9" thickBot="1" x14ac:dyDescent="0.45">
      <c r="A36" s="5" t="s">
        <v>20</v>
      </c>
      <c r="B36" s="128">
        <v>60.660718806262601</v>
      </c>
      <c r="C36" s="128">
        <v>4.9427315575839836</v>
      </c>
      <c r="D36" s="128">
        <v>10.601975136391339</v>
      </c>
      <c r="E36" s="128">
        <v>15.742824681877357</v>
      </c>
      <c r="F36" s="128">
        <v>1.6632855865803111</v>
      </c>
      <c r="G36" s="128">
        <v>2.3353252285228376</v>
      </c>
      <c r="H36" s="128">
        <v>1.9332856988036777</v>
      </c>
      <c r="I36" s="128">
        <v>1.2790123899001029</v>
      </c>
      <c r="J36" s="128">
        <v>3.2297545506878218</v>
      </c>
      <c r="K36" s="128">
        <v>4.5837559367847822</v>
      </c>
      <c r="L36" s="128">
        <v>13.850024947081069</v>
      </c>
      <c r="M36" s="128">
        <v>11.965389945323675</v>
      </c>
      <c r="N36" s="128">
        <v>8.1921078021159861</v>
      </c>
      <c r="O36" s="128">
        <v>5.0366011041367402</v>
      </c>
      <c r="P36" s="129">
        <v>23897977.000001516</v>
      </c>
    </row>
    <row r="37" spans="1:16" ht="15.45" x14ac:dyDescent="0.4">
      <c r="A37" s="244" t="s">
        <v>293</v>
      </c>
      <c r="B37" s="244"/>
      <c r="C37" s="244"/>
      <c r="D37" s="244"/>
      <c r="E37" s="244"/>
      <c r="F37" s="244"/>
      <c r="G37" s="244"/>
      <c r="H37" s="244"/>
      <c r="I37" s="244"/>
      <c r="J37" s="244"/>
      <c r="K37" s="244"/>
      <c r="L37" s="244"/>
      <c r="M37" s="244"/>
      <c r="N37" s="244"/>
      <c r="O37" s="244"/>
    </row>
  </sheetData>
  <mergeCells count="6">
    <mergeCell ref="A1:O1"/>
    <mergeCell ref="A37:O37"/>
    <mergeCell ref="A3:P3"/>
    <mergeCell ref="A24:P24"/>
    <mergeCell ref="A27:P27"/>
    <mergeCell ref="A30:P3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0574-F511-4807-BA69-5B65CF5F7DF8}">
  <dimension ref="A1:B40"/>
  <sheetViews>
    <sheetView workbookViewId="0">
      <selection activeCell="A6" sqref="A6"/>
    </sheetView>
  </sheetViews>
  <sheetFormatPr baseColWidth="10" defaultRowHeight="14.6" x14ac:dyDescent="0.4"/>
  <cols>
    <col min="1" max="1" width="36.84375" customWidth="1"/>
    <col min="2" max="2" width="30.53515625" customWidth="1"/>
  </cols>
  <sheetData>
    <row r="1" spans="1:2" ht="15.9" thickBot="1" x14ac:dyDescent="0.45">
      <c r="A1" s="11" t="s">
        <v>249</v>
      </c>
    </row>
    <row r="2" spans="1:2" ht="39" customHeight="1" thickBot="1" x14ac:dyDescent="0.45">
      <c r="A2" s="7" t="s">
        <v>305</v>
      </c>
      <c r="B2" s="8" t="s">
        <v>247</v>
      </c>
    </row>
    <row r="3" spans="1:2" ht="15.45" x14ac:dyDescent="0.4">
      <c r="A3" s="245" t="s">
        <v>3</v>
      </c>
      <c r="B3" s="246"/>
    </row>
    <row r="4" spans="1:2" ht="15.9" thickBot="1" x14ac:dyDescent="0.45">
      <c r="A4" s="4" t="s">
        <v>4</v>
      </c>
      <c r="B4" s="56">
        <v>3.1526408582127621</v>
      </c>
    </row>
    <row r="5" spans="1:2" ht="15.9" thickBot="1" x14ac:dyDescent="0.45">
      <c r="A5" s="4" t="s">
        <v>5</v>
      </c>
      <c r="B5" s="56">
        <v>7.9534247231242405</v>
      </c>
    </row>
    <row r="6" spans="1:2" ht="15.9" thickBot="1" x14ac:dyDescent="0.45">
      <c r="A6" s="4" t="s">
        <v>6</v>
      </c>
      <c r="B6" s="56">
        <v>4.2613931014198574</v>
      </c>
    </row>
    <row r="7" spans="1:2" ht="15.9" thickBot="1" x14ac:dyDescent="0.45">
      <c r="A7" s="4" t="s">
        <v>7</v>
      </c>
      <c r="B7" s="56">
        <v>3.1497457904082475</v>
      </c>
    </row>
    <row r="8" spans="1:2" ht="15.9" thickBot="1" x14ac:dyDescent="0.45">
      <c r="A8" s="4" t="s">
        <v>8</v>
      </c>
      <c r="B8" s="56">
        <v>4.4287560002270361</v>
      </c>
    </row>
    <row r="9" spans="1:2" ht="15.9" thickBot="1" x14ac:dyDescent="0.45">
      <c r="A9" s="4" t="s">
        <v>9</v>
      </c>
      <c r="B9" s="56">
        <v>3.2016549308391595</v>
      </c>
    </row>
    <row r="10" spans="1:2" ht="15.9" thickBot="1" x14ac:dyDescent="0.45">
      <c r="A10" s="4" t="s">
        <v>10</v>
      </c>
      <c r="B10" s="56">
        <v>3.7948841009483378</v>
      </c>
    </row>
    <row r="11" spans="1:2" ht="15.9" thickBot="1" x14ac:dyDescent="0.45">
      <c r="A11" s="4" t="s">
        <v>11</v>
      </c>
      <c r="B11" s="56">
        <v>2.4771107708234394</v>
      </c>
    </row>
    <row r="12" spans="1:2" ht="15.9" thickBot="1" x14ac:dyDescent="0.45">
      <c r="A12" s="4" t="s">
        <v>205</v>
      </c>
      <c r="B12" s="56">
        <v>1.4802773629413026</v>
      </c>
    </row>
    <row r="13" spans="1:2" ht="15.9" thickBot="1" x14ac:dyDescent="0.45">
      <c r="A13" s="4" t="s">
        <v>206</v>
      </c>
      <c r="B13" s="56">
        <v>6.4087541923459487E-2</v>
      </c>
    </row>
    <row r="14" spans="1:2" ht="15.9" thickBot="1" x14ac:dyDescent="0.45">
      <c r="A14" s="4" t="s">
        <v>207</v>
      </c>
      <c r="B14" s="56">
        <v>0.93218606225486855</v>
      </c>
    </row>
    <row r="15" spans="1:2" ht="15.9" thickBot="1" x14ac:dyDescent="0.45">
      <c r="A15" s="4" t="s">
        <v>208</v>
      </c>
      <c r="B15" s="56">
        <v>2.9894972515997726</v>
      </c>
    </row>
    <row r="16" spans="1:2" ht="15.9" thickBot="1" x14ac:dyDescent="0.45">
      <c r="A16" s="4" t="s">
        <v>209</v>
      </c>
      <c r="B16" s="56">
        <v>2.974343243490615</v>
      </c>
    </row>
    <row r="17" spans="1:2" ht="15.9" thickBot="1" x14ac:dyDescent="0.45">
      <c r="A17" s="4" t="s">
        <v>210</v>
      </c>
      <c r="B17" s="56">
        <v>1.4424229908951283</v>
      </c>
    </row>
    <row r="18" spans="1:2" ht="15.9" thickBot="1" x14ac:dyDescent="0.45">
      <c r="A18" s="4" t="s">
        <v>211</v>
      </c>
      <c r="B18" s="56">
        <v>3.553945812695765</v>
      </c>
    </row>
    <row r="19" spans="1:2" ht="15.9" thickBot="1" x14ac:dyDescent="0.45">
      <c r="A19" s="4" t="s">
        <v>212</v>
      </c>
      <c r="B19" s="56">
        <v>3.4716163440849983</v>
      </c>
    </row>
    <row r="20" spans="1:2" ht="15.9" thickBot="1" x14ac:dyDescent="0.45">
      <c r="A20" s="4" t="s">
        <v>213</v>
      </c>
      <c r="B20" s="56">
        <v>1.8121474623259453</v>
      </c>
    </row>
    <row r="21" spans="1:2" ht="15.9" thickBot="1" x14ac:dyDescent="0.45">
      <c r="A21" s="4" t="s">
        <v>214</v>
      </c>
      <c r="B21" s="56">
        <v>1.4488371896871715</v>
      </c>
    </row>
    <row r="22" spans="1:2" ht="15.9" thickBot="1" x14ac:dyDescent="0.45">
      <c r="A22" s="4" t="s">
        <v>215</v>
      </c>
      <c r="B22" s="56">
        <v>2.6323650631988045</v>
      </c>
    </row>
    <row r="23" spans="1:2" ht="15.9" thickBot="1" x14ac:dyDescent="0.45">
      <c r="A23" s="4" t="s">
        <v>12</v>
      </c>
      <c r="B23" s="56">
        <v>11.350026276126176</v>
      </c>
    </row>
    <row r="24" spans="1:2" ht="15.45" x14ac:dyDescent="0.4">
      <c r="A24" s="245" t="s">
        <v>35</v>
      </c>
      <c r="B24" s="246"/>
    </row>
    <row r="25" spans="1:2" ht="15.9" thickBot="1" x14ac:dyDescent="0.45">
      <c r="A25" s="4" t="s">
        <v>14</v>
      </c>
      <c r="B25" s="56">
        <v>10.296311626387974</v>
      </c>
    </row>
    <row r="26" spans="1:2" ht="15.9" thickBot="1" x14ac:dyDescent="0.45">
      <c r="A26" s="4" t="s">
        <v>15</v>
      </c>
      <c r="B26" s="56">
        <v>1.2047181216843945</v>
      </c>
    </row>
    <row r="27" spans="1:2" ht="15.45" x14ac:dyDescent="0.4">
      <c r="A27" s="245" t="s">
        <v>17</v>
      </c>
      <c r="B27" s="246"/>
    </row>
    <row r="28" spans="1:2" ht="15.9" thickBot="1" x14ac:dyDescent="0.45">
      <c r="A28" s="4" t="s">
        <v>23</v>
      </c>
      <c r="B28" s="56">
        <v>5.0372543644580565</v>
      </c>
    </row>
    <row r="29" spans="1:2" ht="15.9" thickBot="1" x14ac:dyDescent="0.45">
      <c r="A29" s="4" t="s">
        <v>24</v>
      </c>
      <c r="B29" s="56">
        <v>5.2465195028146736</v>
      </c>
    </row>
    <row r="30" spans="1:2" ht="15.45" x14ac:dyDescent="0.4">
      <c r="A30" s="245" t="s">
        <v>248</v>
      </c>
      <c r="B30" s="246"/>
    </row>
    <row r="31" spans="1:2" ht="15.9" thickBot="1" x14ac:dyDescent="0.45">
      <c r="A31" s="4" t="s">
        <v>222</v>
      </c>
      <c r="B31" s="56">
        <v>2.1374898140807912</v>
      </c>
    </row>
    <row r="32" spans="1:2" ht="15.9" thickBot="1" x14ac:dyDescent="0.45">
      <c r="A32" s="4" t="s">
        <v>223</v>
      </c>
      <c r="B32" s="56">
        <v>5.3423441063111961</v>
      </c>
    </row>
    <row r="33" spans="1:2" ht="15.9" thickBot="1" x14ac:dyDescent="0.45">
      <c r="A33" s="4" t="s">
        <v>44</v>
      </c>
      <c r="B33" s="56">
        <v>8.1762137310656993</v>
      </c>
    </row>
    <row r="34" spans="1:2" ht="15.9" thickBot="1" x14ac:dyDescent="0.45">
      <c r="A34" s="4" t="s">
        <v>151</v>
      </c>
      <c r="B34" s="56">
        <v>13.670223419184884</v>
      </c>
    </row>
    <row r="35" spans="1:2" ht="15.9" thickBot="1" x14ac:dyDescent="0.45">
      <c r="A35" s="4" t="s">
        <v>152</v>
      </c>
      <c r="B35" s="56">
        <v>24.095678186823918</v>
      </c>
    </row>
    <row r="36" spans="1:2" ht="15.9" thickBot="1" x14ac:dyDescent="0.45">
      <c r="A36" s="4" t="s">
        <v>45</v>
      </c>
      <c r="B36" s="56">
        <v>30.637810276469335</v>
      </c>
    </row>
    <row r="37" spans="1:2" ht="15.9" thickBot="1" x14ac:dyDescent="0.45">
      <c r="A37" s="5" t="s">
        <v>20</v>
      </c>
      <c r="B37" s="57">
        <v>5.1428565966761131</v>
      </c>
    </row>
    <row r="38" spans="1:2" ht="15.45" x14ac:dyDescent="0.4">
      <c r="A38" s="71" t="s">
        <v>293</v>
      </c>
      <c r="B38" s="71"/>
    </row>
    <row r="39" spans="1:2" ht="15.45" x14ac:dyDescent="0.4">
      <c r="A39" s="28"/>
      <c r="B39" s="28"/>
    </row>
    <row r="40" spans="1:2" ht="15.45" x14ac:dyDescent="0.4">
      <c r="A40" s="28"/>
      <c r="B40" s="28"/>
    </row>
  </sheetData>
  <mergeCells count="4">
    <mergeCell ref="A30:B30"/>
    <mergeCell ref="A3:B3"/>
    <mergeCell ref="A24:B24"/>
    <mergeCell ref="A27:B27"/>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317F-9543-4847-A4F3-40330B67AA08}">
  <dimension ref="A1:F38"/>
  <sheetViews>
    <sheetView workbookViewId="0">
      <selection activeCell="F12" sqref="F12"/>
    </sheetView>
  </sheetViews>
  <sheetFormatPr baseColWidth="10" defaultRowHeight="14.6" x14ac:dyDescent="0.4"/>
  <cols>
    <col min="1" max="1" width="25.69140625" customWidth="1"/>
    <col min="2" max="2" width="31.69140625" customWidth="1"/>
    <col min="6" max="6" width="44.84375" customWidth="1"/>
  </cols>
  <sheetData>
    <row r="1" spans="1:6" ht="15" thickBot="1" x14ac:dyDescent="0.45">
      <c r="A1" s="247" t="s">
        <v>254</v>
      </c>
      <c r="B1" s="247"/>
      <c r="C1" s="247"/>
      <c r="D1" s="247"/>
      <c r="E1" s="247"/>
      <c r="F1" s="247"/>
    </row>
    <row r="2" spans="1:6" ht="31.3" thickBot="1" x14ac:dyDescent="0.45">
      <c r="A2" s="101" t="s">
        <v>306</v>
      </c>
      <c r="B2" s="8" t="s">
        <v>250</v>
      </c>
      <c r="C2" s="8" t="s">
        <v>251</v>
      </c>
      <c r="D2" s="8" t="s">
        <v>252</v>
      </c>
      <c r="E2" s="8" t="s">
        <v>253</v>
      </c>
    </row>
    <row r="3" spans="1:6" ht="15.45" x14ac:dyDescent="0.4">
      <c r="A3" s="245" t="s">
        <v>3</v>
      </c>
      <c r="B3" s="246"/>
      <c r="C3" s="246"/>
      <c r="D3" s="246"/>
      <c r="E3" s="248"/>
    </row>
    <row r="4" spans="1:6" ht="15.9" thickBot="1" x14ac:dyDescent="0.45">
      <c r="A4" s="4" t="s">
        <v>4</v>
      </c>
      <c r="B4" s="56">
        <v>1.9498812438494166</v>
      </c>
      <c r="C4" s="56">
        <v>0</v>
      </c>
      <c r="D4" s="56">
        <v>97.990305699643159</v>
      </c>
      <c r="E4" s="56">
        <v>5.9813056507456636E-2</v>
      </c>
    </row>
    <row r="5" spans="1:6" ht="15.9" thickBot="1" x14ac:dyDescent="0.45">
      <c r="A5" s="4" t="s">
        <v>5</v>
      </c>
      <c r="B5" s="56">
        <v>2.6647396888808976</v>
      </c>
      <c r="C5" s="56">
        <v>3.2169772784273125E-2</v>
      </c>
      <c r="D5" s="56">
        <v>97.303090538334246</v>
      </c>
      <c r="E5" s="56">
        <v>0</v>
      </c>
    </row>
    <row r="6" spans="1:6" ht="15.9" thickBot="1" x14ac:dyDescent="0.45">
      <c r="A6" s="4" t="s">
        <v>6</v>
      </c>
      <c r="B6" s="56">
        <v>1.3726909371453999</v>
      </c>
      <c r="C6" s="56">
        <v>0.33834809581518788</v>
      </c>
      <c r="D6" s="56">
        <v>98.288960967039387</v>
      </c>
      <c r="E6" s="56">
        <v>0</v>
      </c>
    </row>
    <row r="7" spans="1:6" ht="15.9" thickBot="1" x14ac:dyDescent="0.45">
      <c r="A7" s="4" t="s">
        <v>7</v>
      </c>
      <c r="B7" s="56">
        <v>1.0560520864106602</v>
      </c>
      <c r="C7" s="56">
        <v>0</v>
      </c>
      <c r="D7" s="56">
        <v>98.943947913589241</v>
      </c>
      <c r="E7" s="56">
        <v>0</v>
      </c>
    </row>
    <row r="8" spans="1:6" ht="15.9" thickBot="1" x14ac:dyDescent="0.45">
      <c r="A8" s="4" t="s">
        <v>8</v>
      </c>
      <c r="B8" s="56">
        <v>1.8537573804879095</v>
      </c>
      <c r="C8" s="56">
        <v>1.601149715292131</v>
      </c>
      <c r="D8" s="56">
        <v>95.991076786905012</v>
      </c>
      <c r="E8" s="56">
        <v>0.55401611731489875</v>
      </c>
    </row>
    <row r="9" spans="1:6" ht="15.9" thickBot="1" x14ac:dyDescent="0.45">
      <c r="A9" s="4" t="s">
        <v>9</v>
      </c>
      <c r="B9" s="56">
        <v>6.1717486827875225</v>
      </c>
      <c r="C9" s="56">
        <v>0.46391931397467245</v>
      </c>
      <c r="D9" s="56">
        <v>93.06445723973475</v>
      </c>
      <c r="E9" s="56">
        <v>0.29987476350307757</v>
      </c>
    </row>
    <row r="10" spans="1:6" ht="15.9" thickBot="1" x14ac:dyDescent="0.45">
      <c r="A10" s="4" t="s">
        <v>10</v>
      </c>
      <c r="B10" s="56">
        <v>4.3612204834289656</v>
      </c>
      <c r="C10" s="56">
        <v>0.11170212831031763</v>
      </c>
      <c r="D10" s="56">
        <v>95.527077388260622</v>
      </c>
      <c r="E10" s="56">
        <v>0</v>
      </c>
    </row>
    <row r="11" spans="1:6" ht="15.9" thickBot="1" x14ac:dyDescent="0.45">
      <c r="A11" s="4" t="s">
        <v>11</v>
      </c>
      <c r="B11" s="56">
        <v>6.2545840333951785</v>
      </c>
      <c r="C11" s="56">
        <v>0.16243853802859359</v>
      </c>
      <c r="D11" s="56">
        <v>93.582977428576243</v>
      </c>
      <c r="E11" s="56">
        <v>0</v>
      </c>
    </row>
    <row r="12" spans="1:6" ht="15.9" thickBot="1" x14ac:dyDescent="0.45">
      <c r="A12" s="4" t="s">
        <v>205</v>
      </c>
      <c r="B12" s="56">
        <v>7.0238121209711641</v>
      </c>
      <c r="C12" s="56">
        <v>0.9093557484010546</v>
      </c>
      <c r="D12" s="56">
        <v>92.066832130628043</v>
      </c>
      <c r="E12" s="56">
        <v>0</v>
      </c>
    </row>
    <row r="13" spans="1:6" ht="15.9" thickBot="1" x14ac:dyDescent="0.45">
      <c r="A13" s="4" t="s">
        <v>206</v>
      </c>
      <c r="B13" s="56">
        <v>18.063988441407009</v>
      </c>
      <c r="C13" s="56">
        <v>4.2195274513286911</v>
      </c>
      <c r="D13" s="56">
        <v>77.65240479507159</v>
      </c>
      <c r="E13" s="56">
        <v>6.4079312192276985E-2</v>
      </c>
    </row>
    <row r="14" spans="1:6" ht="15.9" thickBot="1" x14ac:dyDescent="0.45">
      <c r="A14" s="4" t="s">
        <v>207</v>
      </c>
      <c r="B14" s="56">
        <v>2.4668452671754153</v>
      </c>
      <c r="C14" s="56">
        <v>1.2366412686543504</v>
      </c>
      <c r="D14" s="56">
        <v>96.296513464170815</v>
      </c>
      <c r="E14" s="56">
        <v>0</v>
      </c>
    </row>
    <row r="15" spans="1:6" ht="15.9" thickBot="1" x14ac:dyDescent="0.45">
      <c r="A15" s="4" t="s">
        <v>208</v>
      </c>
      <c r="B15" s="56">
        <v>1.9632464355603416</v>
      </c>
      <c r="C15" s="56">
        <v>0.10906778676215562</v>
      </c>
      <c r="D15" s="56">
        <v>97.905311574055602</v>
      </c>
      <c r="E15" s="56">
        <v>2.2374203621936675E-2</v>
      </c>
    </row>
    <row r="16" spans="1:6" ht="15.9" thickBot="1" x14ac:dyDescent="0.45">
      <c r="A16" s="4" t="s">
        <v>209</v>
      </c>
      <c r="B16" s="56">
        <v>0.84333673843018397</v>
      </c>
      <c r="C16" s="56">
        <v>4.3692251194659221E-2</v>
      </c>
      <c r="D16" s="56">
        <v>99.11297101037502</v>
      </c>
      <c r="E16" s="56">
        <v>0</v>
      </c>
    </row>
    <row r="17" spans="1:5" ht="15.9" thickBot="1" x14ac:dyDescent="0.45">
      <c r="A17" s="4" t="s">
        <v>210</v>
      </c>
      <c r="B17" s="56">
        <v>4.331984202600343</v>
      </c>
      <c r="C17" s="56">
        <v>0.22055583414998833</v>
      </c>
      <c r="D17" s="56">
        <v>95.447459963250154</v>
      </c>
      <c r="E17" s="56">
        <v>0</v>
      </c>
    </row>
    <row r="18" spans="1:5" ht="15.9" thickBot="1" x14ac:dyDescent="0.45">
      <c r="A18" s="4" t="s">
        <v>211</v>
      </c>
      <c r="B18" s="56">
        <v>3.1712250539217126</v>
      </c>
      <c r="C18" s="56">
        <v>0.41267322386006994</v>
      </c>
      <c r="D18" s="56">
        <v>96.332203052755702</v>
      </c>
      <c r="E18" s="56">
        <v>8.389866946250768E-2</v>
      </c>
    </row>
    <row r="19" spans="1:5" ht="15.9" thickBot="1" x14ac:dyDescent="0.45">
      <c r="A19" s="4" t="s">
        <v>212</v>
      </c>
      <c r="B19" s="56">
        <v>8.4349597155743883</v>
      </c>
      <c r="C19" s="56">
        <v>0.12416161315068641</v>
      </c>
      <c r="D19" s="56">
        <v>91.276432516868383</v>
      </c>
      <c r="E19" s="56">
        <v>0.16444615440754187</v>
      </c>
    </row>
    <row r="20" spans="1:5" ht="15.9" thickBot="1" x14ac:dyDescent="0.45">
      <c r="A20" s="4" t="s">
        <v>213</v>
      </c>
      <c r="B20" s="56">
        <v>1.3001746500873224</v>
      </c>
      <c r="C20" s="56">
        <v>0.15649499689243743</v>
      </c>
      <c r="D20" s="56">
        <v>97.344694584160351</v>
      </c>
      <c r="E20" s="56">
        <v>1.1986357688601184</v>
      </c>
    </row>
    <row r="21" spans="1:5" ht="15.9" thickBot="1" x14ac:dyDescent="0.45">
      <c r="A21" s="4" t="s">
        <v>214</v>
      </c>
      <c r="B21" s="56">
        <v>3.744023570478467</v>
      </c>
      <c r="C21" s="56">
        <v>0</v>
      </c>
      <c r="D21" s="56">
        <v>95.749306472254418</v>
      </c>
      <c r="E21" s="56">
        <v>0.50666995726710484</v>
      </c>
    </row>
    <row r="22" spans="1:5" ht="15.9" thickBot="1" x14ac:dyDescent="0.45">
      <c r="A22" s="4" t="s">
        <v>215</v>
      </c>
      <c r="B22" s="56">
        <v>1.5845565430534738</v>
      </c>
      <c r="C22" s="56">
        <v>4.7797610486448129E-2</v>
      </c>
      <c r="D22" s="56">
        <v>98.323636409641011</v>
      </c>
      <c r="E22" s="56">
        <v>4.4009436819045684E-2</v>
      </c>
    </row>
    <row r="23" spans="1:5" ht="15.9" thickBot="1" x14ac:dyDescent="0.45">
      <c r="A23" s="4" t="s">
        <v>12</v>
      </c>
      <c r="B23" s="56">
        <v>2.2369950172913398</v>
      </c>
      <c r="C23" s="56">
        <v>9.7808672503497632E-2</v>
      </c>
      <c r="D23" s="56">
        <v>97.037644585450167</v>
      </c>
      <c r="E23" s="56">
        <v>0.6275517247547977</v>
      </c>
    </row>
    <row r="24" spans="1:5" ht="15.45" x14ac:dyDescent="0.4">
      <c r="A24" s="249" t="s">
        <v>35</v>
      </c>
      <c r="B24" s="250"/>
      <c r="C24" s="250"/>
      <c r="D24" s="250"/>
      <c r="E24" s="251"/>
    </row>
    <row r="25" spans="1:5" ht="15.9" thickBot="1" x14ac:dyDescent="0.45">
      <c r="A25" s="4" t="s">
        <v>14</v>
      </c>
      <c r="B25" s="56">
        <v>3.415175914643835</v>
      </c>
      <c r="C25" s="56">
        <v>0.30483478008009052</v>
      </c>
      <c r="D25" s="56">
        <v>95.86383360809883</v>
      </c>
      <c r="E25" s="56">
        <v>0.41615569717714779</v>
      </c>
    </row>
    <row r="26" spans="1:5" ht="15.9" thickBot="1" x14ac:dyDescent="0.45">
      <c r="A26" s="4" t="s">
        <v>15</v>
      </c>
      <c r="B26" s="56">
        <v>2.3031068434305402</v>
      </c>
      <c r="C26" s="56">
        <v>0.2587199842814657</v>
      </c>
      <c r="D26" s="56">
        <v>97.361651920713371</v>
      </c>
      <c r="E26" s="56">
        <v>7.6521251574350121E-2</v>
      </c>
    </row>
    <row r="27" spans="1:5" ht="15.45" x14ac:dyDescent="0.4">
      <c r="A27" s="249" t="s">
        <v>17</v>
      </c>
      <c r="B27" s="250"/>
      <c r="C27" s="250"/>
      <c r="D27" s="250"/>
      <c r="E27" s="251"/>
    </row>
    <row r="28" spans="1:5" ht="15.9" thickBot="1" x14ac:dyDescent="0.45">
      <c r="A28" s="4" t="s">
        <v>23</v>
      </c>
      <c r="B28" s="56">
        <v>5.2100302287185984</v>
      </c>
      <c r="C28" s="56">
        <v>0.51831635868036963</v>
      </c>
      <c r="D28" s="56">
        <v>93.856646739628914</v>
      </c>
      <c r="E28" s="56">
        <v>0.41500667297270694</v>
      </c>
    </row>
    <row r="29" spans="1:5" ht="15.9" thickBot="1" x14ac:dyDescent="0.45">
      <c r="A29" s="4" t="s">
        <v>24</v>
      </c>
      <c r="B29" s="56">
        <v>0.73731337132561814</v>
      </c>
      <c r="C29" s="56">
        <v>7.2995242988430034E-2</v>
      </c>
      <c r="D29" s="56">
        <v>99.114190872023698</v>
      </c>
      <c r="E29" s="56">
        <v>7.5500513661959104E-2</v>
      </c>
    </row>
    <row r="30" spans="1:5" ht="15.45" x14ac:dyDescent="0.4">
      <c r="A30" s="249" t="s">
        <v>248</v>
      </c>
      <c r="B30" s="250"/>
      <c r="C30" s="250"/>
      <c r="D30" s="250"/>
      <c r="E30" s="251"/>
    </row>
    <row r="31" spans="1:5" ht="15.9" thickBot="1" x14ac:dyDescent="0.45">
      <c r="A31" s="4" t="s">
        <v>222</v>
      </c>
      <c r="B31" s="56">
        <v>2.5368494065289697</v>
      </c>
      <c r="C31" s="56">
        <v>0.31972772753078016</v>
      </c>
      <c r="D31" s="56">
        <v>97.015921636250283</v>
      </c>
      <c r="E31" s="56">
        <v>0.12750122968958794</v>
      </c>
    </row>
    <row r="32" spans="1:5" ht="15.9" thickBot="1" x14ac:dyDescent="0.45">
      <c r="A32" s="4" t="s">
        <v>223</v>
      </c>
      <c r="B32" s="56">
        <v>3.4238132139831476</v>
      </c>
      <c r="C32" s="56">
        <v>0.3208689159657277</v>
      </c>
      <c r="D32" s="56">
        <v>95.878840988543729</v>
      </c>
      <c r="E32" s="56">
        <v>0.3764768815071477</v>
      </c>
    </row>
    <row r="33" spans="1:5" ht="15.9" thickBot="1" x14ac:dyDescent="0.45">
      <c r="A33" s="4" t="s">
        <v>44</v>
      </c>
      <c r="B33" s="56">
        <v>3.257196869753737</v>
      </c>
      <c r="C33" s="56">
        <v>0.23507762854290504</v>
      </c>
      <c r="D33" s="56">
        <v>96.168928799875317</v>
      </c>
      <c r="E33" s="56">
        <v>0.33879670182794192</v>
      </c>
    </row>
    <row r="34" spans="1:5" ht="15.9" thickBot="1" x14ac:dyDescent="0.45">
      <c r="A34" s="4" t="s">
        <v>151</v>
      </c>
      <c r="B34" s="56">
        <v>2.7521053316477322</v>
      </c>
      <c r="C34" s="56">
        <v>0.16781978822976454</v>
      </c>
      <c r="D34" s="56">
        <v>96.645306590875492</v>
      </c>
      <c r="E34" s="56">
        <v>0.43476828924710437</v>
      </c>
    </row>
    <row r="35" spans="1:5" ht="15.9" thickBot="1" x14ac:dyDescent="0.45">
      <c r="A35" s="4" t="s">
        <v>152</v>
      </c>
      <c r="B35" s="56">
        <v>3.1987897047165772</v>
      </c>
      <c r="C35" s="56">
        <v>0.15947072553952474</v>
      </c>
      <c r="D35" s="56">
        <v>96.059753171241823</v>
      </c>
      <c r="E35" s="56">
        <v>0.58198639850209333</v>
      </c>
    </row>
    <row r="36" spans="1:5" ht="15.9" thickBot="1" x14ac:dyDescent="0.45">
      <c r="A36" s="4" t="s">
        <v>45</v>
      </c>
      <c r="B36" s="56">
        <v>2.3671392532680855</v>
      </c>
      <c r="C36" s="56">
        <v>9.553427854497476E-2</v>
      </c>
      <c r="D36" s="56">
        <v>97.537326468186933</v>
      </c>
      <c r="E36" s="56">
        <v>0</v>
      </c>
    </row>
    <row r="37" spans="1:5" ht="15.9" thickBot="1" x14ac:dyDescent="0.45">
      <c r="A37" s="5" t="s">
        <v>20</v>
      </c>
      <c r="B37" s="57">
        <v>2.8165341494183571</v>
      </c>
      <c r="C37" s="57">
        <v>0.28001056414377146</v>
      </c>
      <c r="D37" s="57">
        <v>96.670129387617422</v>
      </c>
      <c r="E37" s="57">
        <v>0.23332589882189134</v>
      </c>
    </row>
    <row r="38" spans="1:5" ht="15.45" x14ac:dyDescent="0.4">
      <c r="A38" s="71" t="s">
        <v>293</v>
      </c>
    </row>
  </sheetData>
  <mergeCells count="5">
    <mergeCell ref="A1:F1"/>
    <mergeCell ref="A3:E3"/>
    <mergeCell ref="A24:E24"/>
    <mergeCell ref="A27:E27"/>
    <mergeCell ref="A30:E3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452AA-4B7D-4244-B95C-8D705543EAB9}">
  <dimension ref="C8:G14"/>
  <sheetViews>
    <sheetView workbookViewId="0">
      <selection activeCell="E27" sqref="E27"/>
    </sheetView>
  </sheetViews>
  <sheetFormatPr baseColWidth="10" defaultRowHeight="14.6" x14ac:dyDescent="0.4"/>
  <cols>
    <col min="3" max="7" width="15.61328125" customWidth="1"/>
  </cols>
  <sheetData>
    <row r="8" spans="3:7" ht="15.75" customHeight="1" x14ac:dyDescent="0.4">
      <c r="C8" s="252" t="s">
        <v>2</v>
      </c>
      <c r="D8" s="252"/>
      <c r="E8" s="252"/>
      <c r="F8" s="252"/>
      <c r="G8" s="252"/>
    </row>
    <row r="9" spans="3:7" x14ac:dyDescent="0.4">
      <c r="C9" s="252"/>
      <c r="D9" s="252"/>
      <c r="E9" s="252"/>
      <c r="F9" s="252"/>
      <c r="G9" s="252"/>
    </row>
    <row r="10" spans="3:7" x14ac:dyDescent="0.4">
      <c r="C10" s="252"/>
      <c r="D10" s="252"/>
      <c r="E10" s="252"/>
      <c r="F10" s="252"/>
      <c r="G10" s="252"/>
    </row>
    <row r="11" spans="3:7" x14ac:dyDescent="0.4">
      <c r="C11" s="252"/>
      <c r="D11" s="252"/>
      <c r="E11" s="252"/>
      <c r="F11" s="252"/>
      <c r="G11" s="252"/>
    </row>
    <row r="12" spans="3:7" x14ac:dyDescent="0.4">
      <c r="C12" s="252"/>
      <c r="D12" s="252"/>
      <c r="E12" s="252"/>
      <c r="F12" s="252"/>
      <c r="G12" s="252"/>
    </row>
    <row r="13" spans="3:7" x14ac:dyDescent="0.4">
      <c r="C13" s="252"/>
      <c r="D13" s="252"/>
      <c r="E13" s="252"/>
      <c r="F13" s="252"/>
      <c r="G13" s="252"/>
    </row>
    <row r="14" spans="3:7" x14ac:dyDescent="0.4">
      <c r="C14" s="252"/>
      <c r="D14" s="252"/>
      <c r="E14" s="252"/>
      <c r="F14" s="252"/>
      <c r="G14" s="252"/>
    </row>
  </sheetData>
  <mergeCells count="1">
    <mergeCell ref="C8:G1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6855-8B49-47A3-9275-9665AF4B4198}">
  <dimension ref="A1:K31"/>
  <sheetViews>
    <sheetView workbookViewId="0">
      <selection activeCell="A8" sqref="A8"/>
    </sheetView>
  </sheetViews>
  <sheetFormatPr baseColWidth="10" defaultRowHeight="14.6" x14ac:dyDescent="0.4"/>
  <cols>
    <col min="1" max="1" width="18.23046875" customWidth="1"/>
  </cols>
  <sheetData>
    <row r="1" spans="1:11" ht="15.9" thickBot="1" x14ac:dyDescent="0.45">
      <c r="A1" s="188" t="s">
        <v>165</v>
      </c>
      <c r="B1" s="188"/>
      <c r="C1" s="188"/>
      <c r="D1" s="188"/>
      <c r="E1" s="188"/>
      <c r="F1" s="188"/>
      <c r="G1" s="188"/>
      <c r="H1" s="188"/>
      <c r="I1" s="188"/>
      <c r="J1" s="188"/>
    </row>
    <row r="2" spans="1:11" ht="54" customHeight="1" x14ac:dyDescent="0.4">
      <c r="A2" s="83" t="s">
        <v>301</v>
      </c>
      <c r="B2" s="83" t="s">
        <v>157</v>
      </c>
      <c r="C2" s="84" t="s">
        <v>158</v>
      </c>
      <c r="D2" s="84" t="s">
        <v>159</v>
      </c>
      <c r="E2" s="84" t="s">
        <v>160</v>
      </c>
      <c r="F2" s="84" t="s">
        <v>161</v>
      </c>
      <c r="G2" s="84" t="s">
        <v>162</v>
      </c>
      <c r="H2" s="82" t="s">
        <v>54</v>
      </c>
      <c r="I2" s="84" t="s">
        <v>163</v>
      </c>
      <c r="J2" s="82" t="s">
        <v>164</v>
      </c>
      <c r="K2" s="82" t="s">
        <v>20</v>
      </c>
    </row>
    <row r="3" spans="1:11" x14ac:dyDescent="0.4">
      <c r="A3" s="253" t="s">
        <v>3</v>
      </c>
      <c r="B3" s="254"/>
      <c r="C3" s="254"/>
      <c r="D3" s="254"/>
      <c r="E3" s="254"/>
      <c r="F3" s="254"/>
      <c r="G3" s="254"/>
      <c r="H3" s="254"/>
      <c r="I3" s="254"/>
      <c r="J3" s="254"/>
      <c r="K3" s="254"/>
    </row>
    <row r="4" spans="1:11" ht="15" thickBot="1" x14ac:dyDescent="0.45">
      <c r="A4" s="1" t="s">
        <v>4</v>
      </c>
      <c r="B4" s="53">
        <v>4.8670672828554782</v>
      </c>
      <c r="C4" s="53">
        <v>51.916541009223074</v>
      </c>
      <c r="D4" s="53">
        <v>1.3523749470157624</v>
      </c>
      <c r="E4" s="53">
        <v>23.952213489725306</v>
      </c>
      <c r="F4" s="53">
        <v>13.798752290217395</v>
      </c>
      <c r="G4" s="53">
        <v>0.7165497356796714</v>
      </c>
      <c r="H4" s="53">
        <v>0.40870905681376651</v>
      </c>
      <c r="I4" s="53">
        <v>2.8040396008766426</v>
      </c>
      <c r="J4" s="53">
        <v>0.18375258759297902</v>
      </c>
      <c r="K4" s="53">
        <v>100.00000000000009</v>
      </c>
    </row>
    <row r="5" spans="1:11" ht="15" thickBot="1" x14ac:dyDescent="0.45">
      <c r="A5" s="1" t="s">
        <v>5</v>
      </c>
      <c r="B5" s="53">
        <v>26.466544239184035</v>
      </c>
      <c r="C5" s="53">
        <v>45.608474312022359</v>
      </c>
      <c r="D5" s="53">
        <v>1.8702959003436077</v>
      </c>
      <c r="E5" s="53">
        <v>6.6010247735096632</v>
      </c>
      <c r="F5" s="53">
        <v>12.446995217503208</v>
      </c>
      <c r="G5" s="53">
        <v>2.6836142285118569</v>
      </c>
      <c r="H5" s="53">
        <v>0.38406771162270198</v>
      </c>
      <c r="I5" s="53">
        <v>3.9389836173026764</v>
      </c>
      <c r="J5" s="53">
        <v>0</v>
      </c>
      <c r="K5" s="53">
        <v>100.00000000000013</v>
      </c>
    </row>
    <row r="6" spans="1:11" ht="15" thickBot="1" x14ac:dyDescent="0.45">
      <c r="A6" s="1" t="s">
        <v>6</v>
      </c>
      <c r="B6" s="53">
        <v>9.6834301477388518</v>
      </c>
      <c r="C6" s="53">
        <v>58.030223489462664</v>
      </c>
      <c r="D6" s="53">
        <v>2.6157559453482158</v>
      </c>
      <c r="E6" s="53">
        <v>10.615841218345768</v>
      </c>
      <c r="F6" s="53">
        <v>16.859718883093961</v>
      </c>
      <c r="G6" s="53">
        <v>6.6925581781888469E-2</v>
      </c>
      <c r="H6" s="53">
        <v>0.28189201791666085</v>
      </c>
      <c r="I6" s="53">
        <v>1.846212716312291</v>
      </c>
      <c r="J6" s="53">
        <v>0</v>
      </c>
      <c r="K6" s="53">
        <v>100.0000000000003</v>
      </c>
    </row>
    <row r="7" spans="1:11" ht="15" thickBot="1" x14ac:dyDescent="0.45">
      <c r="A7" s="1" t="s">
        <v>7</v>
      </c>
      <c r="B7" s="53">
        <v>12.080589230312029</v>
      </c>
      <c r="C7" s="53">
        <v>45.129664792822119</v>
      </c>
      <c r="D7" s="53">
        <v>5.9787369045271275</v>
      </c>
      <c r="E7" s="53">
        <v>18.651620563071823</v>
      </c>
      <c r="F7" s="53">
        <v>14.578168276739978</v>
      </c>
      <c r="G7" s="53">
        <v>0.31704222109539337</v>
      </c>
      <c r="H7" s="53">
        <v>0</v>
      </c>
      <c r="I7" s="53">
        <v>3.2641780114316212</v>
      </c>
      <c r="J7" s="53">
        <v>0</v>
      </c>
      <c r="K7" s="53">
        <v>100.00000000000009</v>
      </c>
    </row>
    <row r="8" spans="1:11" ht="15" thickBot="1" x14ac:dyDescent="0.45">
      <c r="A8" s="1" t="s">
        <v>8</v>
      </c>
      <c r="B8" s="53">
        <v>31.590945368112838</v>
      </c>
      <c r="C8" s="53">
        <v>21.064467993425051</v>
      </c>
      <c r="D8" s="53">
        <v>4.9270104367528269</v>
      </c>
      <c r="E8" s="53">
        <v>15.330643281162709</v>
      </c>
      <c r="F8" s="53">
        <v>17.783656178785577</v>
      </c>
      <c r="G8" s="53">
        <v>0.2953218619575127</v>
      </c>
      <c r="H8" s="53">
        <v>1.0029820631591948</v>
      </c>
      <c r="I8" s="53">
        <v>8.0049728166440701</v>
      </c>
      <c r="J8" s="53">
        <v>0</v>
      </c>
      <c r="K8" s="53">
        <v>99.999999999999787</v>
      </c>
    </row>
    <row r="9" spans="1:11" ht="15" thickBot="1" x14ac:dyDescent="0.45">
      <c r="A9" s="1" t="s">
        <v>9</v>
      </c>
      <c r="B9" s="53">
        <v>5.9061359882922488</v>
      </c>
      <c r="C9" s="53">
        <v>78.62973165464031</v>
      </c>
      <c r="D9" s="53">
        <v>2.2570739086531266</v>
      </c>
      <c r="E9" s="53">
        <v>6.340410376016739</v>
      </c>
      <c r="F9" s="53">
        <v>3.6339420523279724</v>
      </c>
      <c r="G9" s="53">
        <v>0</v>
      </c>
      <c r="H9" s="53">
        <v>0.14325866772852053</v>
      </c>
      <c r="I9" s="53">
        <v>3.0894473523412902</v>
      </c>
      <c r="J9" s="53">
        <v>0</v>
      </c>
      <c r="K9" s="53">
        <v>100.0000000000002</v>
      </c>
    </row>
    <row r="10" spans="1:11" ht="15" thickBot="1" x14ac:dyDescent="0.45">
      <c r="A10" s="1" t="s">
        <v>10</v>
      </c>
      <c r="B10" s="53">
        <v>26.420131834800305</v>
      </c>
      <c r="C10" s="53">
        <v>44.84492510943204</v>
      </c>
      <c r="D10" s="53">
        <v>3.5910184521597546</v>
      </c>
      <c r="E10" s="53">
        <v>9.6382008189954647</v>
      </c>
      <c r="F10" s="53">
        <v>8.0646161895214341</v>
      </c>
      <c r="G10" s="53">
        <v>0</v>
      </c>
      <c r="H10" s="53">
        <v>5.5598704071846763E-2</v>
      </c>
      <c r="I10" s="53">
        <v>7.3855088910190547</v>
      </c>
      <c r="J10" s="53">
        <v>0</v>
      </c>
      <c r="K10" s="53">
        <v>99.999999999999901</v>
      </c>
    </row>
    <row r="11" spans="1:11" ht="15" thickBot="1" x14ac:dyDescent="0.45">
      <c r="A11" s="1" t="s">
        <v>11</v>
      </c>
      <c r="B11" s="53">
        <v>10.795082048369327</v>
      </c>
      <c r="C11" s="53">
        <v>37.365597560747474</v>
      </c>
      <c r="D11" s="53">
        <v>0.98662297977334112</v>
      </c>
      <c r="E11" s="53">
        <v>0.36995431066978141</v>
      </c>
      <c r="F11" s="53">
        <v>13.802958448211408</v>
      </c>
      <c r="G11" s="53">
        <v>1.6428899494827311</v>
      </c>
      <c r="H11" s="53">
        <v>0.51930366052225019</v>
      </c>
      <c r="I11" s="53">
        <v>34.517591042223792</v>
      </c>
      <c r="J11" s="53">
        <v>0</v>
      </c>
      <c r="K11" s="53">
        <v>100.00000000000011</v>
      </c>
    </row>
    <row r="12" spans="1:11" ht="15" thickBot="1" x14ac:dyDescent="0.45">
      <c r="A12" s="1" t="s">
        <v>205</v>
      </c>
      <c r="B12" s="53">
        <v>1.9299353537531247</v>
      </c>
      <c r="C12" s="53">
        <v>98.070064646246877</v>
      </c>
      <c r="D12" s="53">
        <v>0</v>
      </c>
      <c r="E12" s="53">
        <v>0</v>
      </c>
      <c r="F12" s="53">
        <v>0</v>
      </c>
      <c r="G12" s="53">
        <v>0</v>
      </c>
      <c r="H12" s="53">
        <v>0</v>
      </c>
      <c r="I12" s="53">
        <v>0</v>
      </c>
      <c r="J12" s="53">
        <v>0</v>
      </c>
      <c r="K12" s="53">
        <v>100</v>
      </c>
    </row>
    <row r="13" spans="1:11" ht="15" thickBot="1" x14ac:dyDescent="0.45">
      <c r="A13" s="1" t="s">
        <v>206</v>
      </c>
      <c r="B13" s="53">
        <v>0.28622762021755072</v>
      </c>
      <c r="C13" s="53">
        <v>92.486525615343169</v>
      </c>
      <c r="D13" s="53">
        <v>0</v>
      </c>
      <c r="E13" s="53">
        <v>0</v>
      </c>
      <c r="F13" s="53">
        <v>3.1341295521308821</v>
      </c>
      <c r="G13" s="53">
        <v>0</v>
      </c>
      <c r="H13" s="53">
        <v>0</v>
      </c>
      <c r="I13" s="53">
        <v>4.0931172123083286</v>
      </c>
      <c r="J13" s="53">
        <v>0</v>
      </c>
      <c r="K13" s="53">
        <v>99.999999999999929</v>
      </c>
    </row>
    <row r="14" spans="1:11" ht="15" thickBot="1" x14ac:dyDescent="0.45">
      <c r="A14" s="1" t="s">
        <v>207</v>
      </c>
      <c r="B14" s="53">
        <v>3.7634211761647363</v>
      </c>
      <c r="C14" s="53">
        <v>55.714091255829246</v>
      </c>
      <c r="D14" s="53">
        <v>0.67337344206772021</v>
      </c>
      <c r="E14" s="53">
        <v>24.860988420417819</v>
      </c>
      <c r="F14" s="53">
        <v>9.1343062283427034</v>
      </c>
      <c r="G14" s="53">
        <v>0</v>
      </c>
      <c r="H14" s="53">
        <v>0.33741392548445792</v>
      </c>
      <c r="I14" s="53">
        <v>4.9313758053843868</v>
      </c>
      <c r="J14" s="53">
        <v>0.58502974630873639</v>
      </c>
      <c r="K14" s="53">
        <v>99.999999999999815</v>
      </c>
    </row>
    <row r="15" spans="1:11" ht="15" thickBot="1" x14ac:dyDescent="0.45">
      <c r="A15" s="1" t="s">
        <v>208</v>
      </c>
      <c r="B15" s="53">
        <v>15.018423292940541</v>
      </c>
      <c r="C15" s="53">
        <v>51.510157115336142</v>
      </c>
      <c r="D15" s="53">
        <v>1.1208005787264015</v>
      </c>
      <c r="E15" s="53">
        <v>22.352749282757848</v>
      </c>
      <c r="F15" s="53">
        <v>8.4072587306028002</v>
      </c>
      <c r="G15" s="53">
        <v>0</v>
      </c>
      <c r="H15" s="53">
        <v>0</v>
      </c>
      <c r="I15" s="53">
        <v>0.73686532379802061</v>
      </c>
      <c r="J15" s="53">
        <v>0.85374567583822691</v>
      </c>
      <c r="K15" s="53">
        <v>99.999999999999972</v>
      </c>
    </row>
    <row r="16" spans="1:11" ht="15" thickBot="1" x14ac:dyDescent="0.45">
      <c r="A16" s="1" t="s">
        <v>209</v>
      </c>
      <c r="B16" s="53">
        <v>19.613979789154389</v>
      </c>
      <c r="C16" s="53">
        <v>67.718117841904885</v>
      </c>
      <c r="D16" s="53">
        <v>2.0344208935350023</v>
      </c>
      <c r="E16" s="53">
        <v>3.0860544801054908</v>
      </c>
      <c r="F16" s="53">
        <v>6.5000824054539121</v>
      </c>
      <c r="G16" s="53">
        <v>0</v>
      </c>
      <c r="H16" s="53">
        <v>9.7733358323647795E-2</v>
      </c>
      <c r="I16" s="53">
        <v>0.94961123152256066</v>
      </c>
      <c r="J16" s="53">
        <v>0</v>
      </c>
      <c r="K16" s="53">
        <v>99.999999999999886</v>
      </c>
    </row>
    <row r="17" spans="1:11" ht="15" thickBot="1" x14ac:dyDescent="0.45">
      <c r="A17" s="1" t="s">
        <v>210</v>
      </c>
      <c r="B17" s="53">
        <v>11.242361013495312</v>
      </c>
      <c r="C17" s="53">
        <v>76.477199971289494</v>
      </c>
      <c r="D17" s="53">
        <v>0.31222707676244255</v>
      </c>
      <c r="E17" s="53">
        <v>6.4627772535271761</v>
      </c>
      <c r="F17" s="53">
        <v>4.0752837564812312</v>
      </c>
      <c r="G17" s="53">
        <v>0</v>
      </c>
      <c r="H17" s="53">
        <v>0</v>
      </c>
      <c r="I17" s="53">
        <v>1.4301509284444756</v>
      </c>
      <c r="J17" s="53">
        <v>0</v>
      </c>
      <c r="K17" s="53">
        <v>100.00000000000013</v>
      </c>
    </row>
    <row r="18" spans="1:11" ht="15" thickBot="1" x14ac:dyDescent="0.45">
      <c r="A18" s="1" t="s">
        <v>211</v>
      </c>
      <c r="B18" s="53">
        <v>23.028431081625307</v>
      </c>
      <c r="C18" s="53">
        <v>42.308477406587301</v>
      </c>
      <c r="D18" s="53">
        <v>1.7632806387577644</v>
      </c>
      <c r="E18" s="53">
        <v>20.041411184781538</v>
      </c>
      <c r="F18" s="53">
        <v>8.401159895326284</v>
      </c>
      <c r="G18" s="53">
        <v>1.8715532644513349</v>
      </c>
      <c r="H18" s="53">
        <v>0.36155596565736753</v>
      </c>
      <c r="I18" s="53">
        <v>2.224130562812948</v>
      </c>
      <c r="J18" s="53">
        <v>0</v>
      </c>
      <c r="K18" s="53">
        <v>99.999999999999844</v>
      </c>
    </row>
    <row r="19" spans="1:11" ht="15" thickBot="1" x14ac:dyDescent="0.45">
      <c r="A19" s="1" t="s">
        <v>212</v>
      </c>
      <c r="B19" s="53">
        <v>2.0990694987565996</v>
      </c>
      <c r="C19" s="53">
        <v>59.418562733502846</v>
      </c>
      <c r="D19" s="53">
        <v>2.8498374420053056</v>
      </c>
      <c r="E19" s="53">
        <v>8.1142912206404301</v>
      </c>
      <c r="F19" s="53">
        <v>22.897568251532139</v>
      </c>
      <c r="G19" s="53">
        <v>0</v>
      </c>
      <c r="H19" s="53">
        <v>0.2631675786328464</v>
      </c>
      <c r="I19" s="53">
        <v>4.3575032749299396</v>
      </c>
      <c r="J19" s="53">
        <v>0</v>
      </c>
      <c r="K19" s="53">
        <v>100.0000000000001</v>
      </c>
    </row>
    <row r="20" spans="1:11" ht="15" thickBot="1" x14ac:dyDescent="0.45">
      <c r="A20" s="1" t="s">
        <v>213</v>
      </c>
      <c r="B20" s="53">
        <v>5.875990172236115</v>
      </c>
      <c r="C20" s="53">
        <v>66.027209072775193</v>
      </c>
      <c r="D20" s="53">
        <v>0.713427378787855</v>
      </c>
      <c r="E20" s="53">
        <v>14.031534132550078</v>
      </c>
      <c r="F20" s="53">
        <v>10.789645473395797</v>
      </c>
      <c r="G20" s="53">
        <v>0.26896056470617519</v>
      </c>
      <c r="H20" s="53">
        <v>0.28156863874788307</v>
      </c>
      <c r="I20" s="53">
        <v>1.8643191934443506</v>
      </c>
      <c r="J20" s="53">
        <v>0.14734537335675668</v>
      </c>
      <c r="K20" s="53">
        <v>100.0000000000002</v>
      </c>
    </row>
    <row r="21" spans="1:11" ht="15" thickBot="1" x14ac:dyDescent="0.45">
      <c r="A21" s="1" t="s">
        <v>214</v>
      </c>
      <c r="B21" s="53">
        <v>2.8489809562919373</v>
      </c>
      <c r="C21" s="53">
        <v>67.735069116157504</v>
      </c>
      <c r="D21" s="53">
        <v>1.5500664241031292</v>
      </c>
      <c r="E21" s="53">
        <v>13.293436523705207</v>
      </c>
      <c r="F21" s="53">
        <v>8.2268806393654028</v>
      </c>
      <c r="G21" s="53">
        <v>0</v>
      </c>
      <c r="H21" s="53">
        <v>0.26231490513923172</v>
      </c>
      <c r="I21" s="53">
        <v>6.0832514352377061</v>
      </c>
      <c r="J21" s="53">
        <v>0</v>
      </c>
      <c r="K21" s="53">
        <v>100.00000000000014</v>
      </c>
    </row>
    <row r="22" spans="1:11" ht="15" thickBot="1" x14ac:dyDescent="0.45">
      <c r="A22" s="1" t="s">
        <v>215</v>
      </c>
      <c r="B22" s="53">
        <v>17.814176712784544</v>
      </c>
      <c r="C22" s="53">
        <v>60.817186467162884</v>
      </c>
      <c r="D22" s="53">
        <v>1.8406842716789398</v>
      </c>
      <c r="E22" s="53">
        <v>5.1251045942047622</v>
      </c>
      <c r="F22" s="53">
        <v>7.2484912443087133</v>
      </c>
      <c r="G22" s="53">
        <v>3.0588102843180867</v>
      </c>
      <c r="H22" s="53">
        <v>0</v>
      </c>
      <c r="I22" s="53">
        <v>3.9367254581680022</v>
      </c>
      <c r="J22" s="53">
        <v>0.15882096737397236</v>
      </c>
      <c r="K22" s="53">
        <v>99.999999999999886</v>
      </c>
    </row>
    <row r="23" spans="1:11" ht="15" thickBot="1" x14ac:dyDescent="0.45">
      <c r="A23" s="1" t="s">
        <v>12</v>
      </c>
      <c r="B23" s="53">
        <v>13.313924821306561</v>
      </c>
      <c r="C23" s="53">
        <v>19.065197968700215</v>
      </c>
      <c r="D23" s="53">
        <v>0.99707856252542681</v>
      </c>
      <c r="E23" s="53">
        <v>14.956857351671186</v>
      </c>
      <c r="F23" s="53">
        <v>46.188954043030613</v>
      </c>
      <c r="G23" s="53">
        <v>0.47039637665316442</v>
      </c>
      <c r="H23" s="53">
        <v>0.68125075030670135</v>
      </c>
      <c r="I23" s="53">
        <v>4.3263401258061922</v>
      </c>
      <c r="J23" s="53">
        <v>0</v>
      </c>
      <c r="K23" s="53">
        <v>100.00000000000006</v>
      </c>
    </row>
    <row r="24" spans="1:11" x14ac:dyDescent="0.4">
      <c r="A24" s="255" t="s">
        <v>13</v>
      </c>
      <c r="B24" s="256"/>
      <c r="C24" s="256"/>
      <c r="D24" s="256"/>
      <c r="E24" s="256"/>
      <c r="F24" s="256"/>
      <c r="G24" s="256"/>
      <c r="H24" s="256"/>
      <c r="I24" s="256"/>
      <c r="J24" s="256"/>
      <c r="K24" s="256"/>
    </row>
    <row r="25" spans="1:11" ht="15" thickBot="1" x14ac:dyDescent="0.45">
      <c r="A25" s="1" t="s">
        <v>14</v>
      </c>
      <c r="B25" s="53">
        <v>16.956333199296044</v>
      </c>
      <c r="C25" s="53">
        <v>28.708923856037348</v>
      </c>
      <c r="D25" s="53">
        <v>2.6812194675696976</v>
      </c>
      <c r="E25" s="53">
        <v>11.023493204968851</v>
      </c>
      <c r="F25" s="53">
        <v>33.774731941451577</v>
      </c>
      <c r="G25" s="53">
        <v>1.0079569270966711</v>
      </c>
      <c r="H25" s="53">
        <v>0.48087903725770725</v>
      </c>
      <c r="I25" s="53">
        <v>5.2907085668878135</v>
      </c>
      <c r="J25" s="53">
        <v>7.5753799434696026E-2</v>
      </c>
      <c r="K25" s="53">
        <v>100.00000000000041</v>
      </c>
    </row>
    <row r="26" spans="1:11" ht="15" thickBot="1" x14ac:dyDescent="0.45">
      <c r="A26" s="25" t="s">
        <v>255</v>
      </c>
      <c r="B26" s="54">
        <v>13.313924821306561</v>
      </c>
      <c r="C26" s="54">
        <v>19.065197968700215</v>
      </c>
      <c r="D26" s="54">
        <v>0.99707856252542681</v>
      </c>
      <c r="E26" s="54">
        <v>14.956857351671186</v>
      </c>
      <c r="F26" s="54">
        <v>46.188954043030613</v>
      </c>
      <c r="G26" s="54">
        <v>0.47039637665316442</v>
      </c>
      <c r="H26" s="54">
        <v>0.68125075030670135</v>
      </c>
      <c r="I26" s="54">
        <v>4.3263401258061922</v>
      </c>
      <c r="J26" s="54">
        <v>0</v>
      </c>
      <c r="K26" s="53">
        <v>100.00000000000006</v>
      </c>
    </row>
    <row r="27" spans="1:11" ht="15" thickBot="1" x14ac:dyDescent="0.45">
      <c r="A27" s="25" t="s">
        <v>48</v>
      </c>
      <c r="B27" s="54">
        <v>19.425531982620942</v>
      </c>
      <c r="C27" s="54">
        <v>35.246432492253248</v>
      </c>
      <c r="D27" s="54">
        <v>3.8229032773292286</v>
      </c>
      <c r="E27" s="54">
        <v>8.3570546957392846</v>
      </c>
      <c r="F27" s="54">
        <v>25.359096205937277</v>
      </c>
      <c r="G27" s="54">
        <v>1.3723707213157716</v>
      </c>
      <c r="H27" s="54">
        <v>0.3450464949587535</v>
      </c>
      <c r="I27" s="54">
        <v>5.9444566188045052</v>
      </c>
      <c r="J27" s="54">
        <v>0.12710751104120202</v>
      </c>
      <c r="K27" s="53">
        <v>100.00000000000021</v>
      </c>
    </row>
    <row r="28" spans="1:11" ht="15" thickBot="1" x14ac:dyDescent="0.45">
      <c r="A28" s="1" t="s">
        <v>15</v>
      </c>
      <c r="B28" s="54">
        <v>12.005976094891055</v>
      </c>
      <c r="C28" s="54">
        <v>62.057887657764653</v>
      </c>
      <c r="D28" s="54">
        <v>2.0295422356081123</v>
      </c>
      <c r="E28" s="54">
        <v>15.45692823313389</v>
      </c>
      <c r="F28" s="54">
        <v>5.1284354747162118</v>
      </c>
      <c r="G28" s="54">
        <v>0.5660338101530038</v>
      </c>
      <c r="H28" s="54">
        <v>0.19526261143336937</v>
      </c>
      <c r="I28" s="54">
        <v>2.5073634349403386</v>
      </c>
      <c r="J28" s="54">
        <v>5.2570447359443301E-2</v>
      </c>
      <c r="K28" s="53">
        <v>100.00000000000009</v>
      </c>
    </row>
    <row r="29" spans="1:11" ht="15" thickBot="1" x14ac:dyDescent="0.45">
      <c r="A29" s="2" t="s">
        <v>20</v>
      </c>
      <c r="B29" s="55">
        <v>14.21266393929448</v>
      </c>
      <c r="C29" s="55">
        <v>47.192141310044292</v>
      </c>
      <c r="D29" s="55">
        <v>2.3200360718940765</v>
      </c>
      <c r="E29" s="55">
        <v>13.480665313253198</v>
      </c>
      <c r="F29" s="55">
        <v>17.897905003302359</v>
      </c>
      <c r="G29" s="55">
        <v>0.7630269461537752</v>
      </c>
      <c r="H29" s="55">
        <v>0.32257995071535078</v>
      </c>
      <c r="I29" s="55">
        <v>3.7480767289332908</v>
      </c>
      <c r="J29" s="55">
        <v>6.290473640931038E-2</v>
      </c>
      <c r="K29" s="136">
        <v>100.00000000000011</v>
      </c>
    </row>
    <row r="30" spans="1:11" ht="15.45" x14ac:dyDescent="0.4">
      <c r="A30" s="244" t="s">
        <v>281</v>
      </c>
      <c r="B30" s="244"/>
      <c r="C30" s="244"/>
      <c r="D30" s="244"/>
      <c r="E30" s="244"/>
      <c r="F30" s="244"/>
      <c r="G30" s="244"/>
      <c r="H30" s="244"/>
      <c r="I30" s="244"/>
      <c r="J30" s="244"/>
    </row>
    <row r="31" spans="1:11" ht="15.45" x14ac:dyDescent="0.4">
      <c r="A31" s="9"/>
    </row>
  </sheetData>
  <mergeCells count="4">
    <mergeCell ref="A3:K3"/>
    <mergeCell ref="A24:K24"/>
    <mergeCell ref="A1:J1"/>
    <mergeCell ref="A30:J3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EF5F-DCEF-4204-A70A-C4F3097F65F9}">
  <dimension ref="A1:L33"/>
  <sheetViews>
    <sheetView topLeftCell="A15" workbookViewId="0">
      <selection activeCell="F14" sqref="F14"/>
    </sheetView>
  </sheetViews>
  <sheetFormatPr baseColWidth="10" defaultRowHeight="14.6" x14ac:dyDescent="0.4"/>
  <cols>
    <col min="1" max="1" width="21" customWidth="1"/>
    <col min="2" max="2" width="15.07421875" customWidth="1"/>
    <col min="6" max="6" width="22" customWidth="1"/>
  </cols>
  <sheetData>
    <row r="1" spans="1:12" ht="15.45" x14ac:dyDescent="0.4">
      <c r="A1" s="26"/>
    </row>
    <row r="2" spans="1:12" ht="44.25" customHeight="1" thickBot="1" x14ac:dyDescent="0.45">
      <c r="A2" s="201" t="s">
        <v>166</v>
      </c>
      <c r="B2" s="201"/>
      <c r="C2" s="201"/>
      <c r="D2" s="201"/>
      <c r="E2" s="201"/>
      <c r="F2" s="201"/>
      <c r="G2" s="201"/>
    </row>
    <row r="3" spans="1:12" ht="46.75" thickBot="1" x14ac:dyDescent="0.45">
      <c r="A3" s="167" t="s">
        <v>301</v>
      </c>
      <c r="B3" s="8" t="s">
        <v>127</v>
      </c>
      <c r="C3" s="8" t="s">
        <v>167</v>
      </c>
      <c r="D3" s="8" t="s">
        <v>168</v>
      </c>
      <c r="E3" s="8" t="s">
        <v>55</v>
      </c>
      <c r="F3" s="8" t="s">
        <v>128</v>
      </c>
      <c r="G3" s="8" t="s">
        <v>129</v>
      </c>
      <c r="H3" s="8" t="s">
        <v>130</v>
      </c>
      <c r="I3" s="8" t="s">
        <v>294</v>
      </c>
      <c r="J3" s="8" t="s">
        <v>131</v>
      </c>
      <c r="K3" s="8" t="s">
        <v>132</v>
      </c>
      <c r="L3" s="8" t="s">
        <v>20</v>
      </c>
    </row>
    <row r="4" spans="1:12" ht="15.45" x14ac:dyDescent="0.4">
      <c r="A4" s="186" t="s">
        <v>3</v>
      </c>
      <c r="B4" s="187"/>
      <c r="C4" s="187"/>
      <c r="D4" s="187"/>
      <c r="E4" s="187"/>
      <c r="F4" s="187"/>
      <c r="G4" s="187"/>
      <c r="H4" s="187"/>
      <c r="I4" s="187"/>
      <c r="J4" s="187"/>
      <c r="K4" s="187"/>
      <c r="L4" s="187"/>
    </row>
    <row r="5" spans="1:12" ht="15.9" thickBot="1" x14ac:dyDescent="0.45">
      <c r="A5" s="4" t="s">
        <v>4</v>
      </c>
      <c r="B5" s="56">
        <v>1.7517687645995879</v>
      </c>
      <c r="C5" s="56">
        <v>15.348256801194607</v>
      </c>
      <c r="D5" s="56">
        <v>9.6529400841444399</v>
      </c>
      <c r="E5" s="56">
        <v>32.429225721275941</v>
      </c>
      <c r="F5" s="56">
        <v>15.24293267805808</v>
      </c>
      <c r="G5" s="56">
        <v>8.0883929084054014</v>
      </c>
      <c r="H5" s="56">
        <v>16.693477151569599</v>
      </c>
      <c r="I5" s="56">
        <v>0.66413018480154973</v>
      </c>
      <c r="J5" s="56">
        <v>0</v>
      </c>
      <c r="K5" s="56">
        <v>0.12887570595088016</v>
      </c>
      <c r="L5" s="56">
        <v>100.00000000000007</v>
      </c>
    </row>
    <row r="6" spans="1:12" ht="15.9" thickBot="1" x14ac:dyDescent="0.45">
      <c r="A6" s="4" t="s">
        <v>5</v>
      </c>
      <c r="B6" s="56">
        <v>1.2360492149147435</v>
      </c>
      <c r="C6" s="56">
        <v>10.583048515003906</v>
      </c>
      <c r="D6" s="56">
        <v>14.209312094447258</v>
      </c>
      <c r="E6" s="56">
        <v>26.281094987774196</v>
      </c>
      <c r="F6" s="56">
        <v>23.452915444948321</v>
      </c>
      <c r="G6" s="56">
        <v>23.69583072234612</v>
      </c>
      <c r="H6" s="56">
        <v>0.38323891610691135</v>
      </c>
      <c r="I6" s="56">
        <v>0</v>
      </c>
      <c r="J6" s="56">
        <v>0.15851010445859881</v>
      </c>
      <c r="K6" s="56">
        <v>0</v>
      </c>
      <c r="L6" s="56">
        <v>100.00000000000004</v>
      </c>
    </row>
    <row r="7" spans="1:12" ht="15.9" thickBot="1" x14ac:dyDescent="0.45">
      <c r="A7" s="4" t="s">
        <v>6</v>
      </c>
      <c r="B7" s="56">
        <v>0.63467557050720247</v>
      </c>
      <c r="C7" s="56">
        <v>1.8042817525507504</v>
      </c>
      <c r="D7" s="56">
        <v>5.1374277914593574</v>
      </c>
      <c r="E7" s="56">
        <v>28.01155472428945</v>
      </c>
      <c r="F7" s="56">
        <v>35.827243356126672</v>
      </c>
      <c r="G7" s="56">
        <v>28.021056182755821</v>
      </c>
      <c r="H7" s="56">
        <v>0</v>
      </c>
      <c r="I7" s="56">
        <v>0</v>
      </c>
      <c r="J7" s="56">
        <v>0.56376062231097646</v>
      </c>
      <c r="K7" s="56">
        <v>0</v>
      </c>
      <c r="L7" s="56">
        <v>100.00000000000023</v>
      </c>
    </row>
    <row r="8" spans="1:12" ht="15.9" thickBot="1" x14ac:dyDescent="0.45">
      <c r="A8" s="4" t="s">
        <v>7</v>
      </c>
      <c r="B8" s="56">
        <v>0.44306586918557245</v>
      </c>
      <c r="C8" s="56">
        <v>3.3645580927442573</v>
      </c>
      <c r="D8" s="56">
        <v>14.359846245349134</v>
      </c>
      <c r="E8" s="56">
        <v>45.905351854803655</v>
      </c>
      <c r="F8" s="56">
        <v>34.647166662898606</v>
      </c>
      <c r="G8" s="56">
        <v>0.38920883675194146</v>
      </c>
      <c r="H8" s="56">
        <v>0.5329241368337978</v>
      </c>
      <c r="I8" s="56">
        <v>0</v>
      </c>
      <c r="J8" s="56">
        <v>0.3578783014331845</v>
      </c>
      <c r="K8" s="56">
        <v>0</v>
      </c>
      <c r="L8" s="56">
        <v>100.00000000000016</v>
      </c>
    </row>
    <row r="9" spans="1:12" ht="15.9" thickBot="1" x14ac:dyDescent="0.45">
      <c r="A9" s="4" t="s">
        <v>8</v>
      </c>
      <c r="B9" s="56">
        <v>0.31781313167997388</v>
      </c>
      <c r="C9" s="56">
        <v>4.5488980590241228</v>
      </c>
      <c r="D9" s="56">
        <v>27.509406548801564</v>
      </c>
      <c r="E9" s="56">
        <v>26.052986792681665</v>
      </c>
      <c r="F9" s="56">
        <v>24.619841534975112</v>
      </c>
      <c r="G9" s="56">
        <v>12.71062235347881</v>
      </c>
      <c r="H9" s="56">
        <v>4.1435363493171495</v>
      </c>
      <c r="I9" s="56">
        <v>9.6895230041379149E-2</v>
      </c>
      <c r="J9" s="56">
        <v>0</v>
      </c>
      <c r="K9" s="56">
        <v>0</v>
      </c>
      <c r="L9" s="56">
        <v>99.999999999999773</v>
      </c>
    </row>
    <row r="10" spans="1:12" ht="15.9" thickBot="1" x14ac:dyDescent="0.45">
      <c r="A10" s="4" t="s">
        <v>9</v>
      </c>
      <c r="B10" s="56">
        <v>8.5311231067187396E-2</v>
      </c>
      <c r="C10" s="56">
        <v>0.45586340496936534</v>
      </c>
      <c r="D10" s="56">
        <v>1.561643664759891</v>
      </c>
      <c r="E10" s="56">
        <v>19.756395949339751</v>
      </c>
      <c r="F10" s="56">
        <v>11.399728581291978</v>
      </c>
      <c r="G10" s="56">
        <v>63.159387986051705</v>
      </c>
      <c r="H10" s="56">
        <v>2.1244857542977966</v>
      </c>
      <c r="I10" s="56">
        <v>1.4571834282225258</v>
      </c>
      <c r="J10" s="56">
        <v>0</v>
      </c>
      <c r="K10" s="56">
        <v>0</v>
      </c>
      <c r="L10" s="56">
        <v>100.00000000000018</v>
      </c>
    </row>
    <row r="11" spans="1:12" ht="15.9" thickBot="1" x14ac:dyDescent="0.45">
      <c r="A11" s="4" t="s">
        <v>10</v>
      </c>
      <c r="B11" s="56">
        <v>0</v>
      </c>
      <c r="C11" s="56">
        <v>0.24176935866608062</v>
      </c>
      <c r="D11" s="56">
        <v>0</v>
      </c>
      <c r="E11" s="56">
        <v>36.980770432233626</v>
      </c>
      <c r="F11" s="56">
        <v>6.8282758099868737</v>
      </c>
      <c r="G11" s="56">
        <v>50.950180178824269</v>
      </c>
      <c r="H11" s="56">
        <v>4.8938218046876338</v>
      </c>
      <c r="I11" s="56">
        <v>0.10518241560140745</v>
      </c>
      <c r="J11" s="56">
        <v>0</v>
      </c>
      <c r="K11" s="56">
        <v>0</v>
      </c>
      <c r="L11" s="56">
        <v>99.999999999999886</v>
      </c>
    </row>
    <row r="12" spans="1:12" ht="15.9" thickBot="1" x14ac:dyDescent="0.45">
      <c r="A12" s="4" t="s">
        <v>11</v>
      </c>
      <c r="B12" s="56">
        <v>0</v>
      </c>
      <c r="C12" s="56">
        <v>0.83519549594825215</v>
      </c>
      <c r="D12" s="56">
        <v>1.6961036591421137</v>
      </c>
      <c r="E12" s="56">
        <v>51.103419956437214</v>
      </c>
      <c r="F12" s="56">
        <v>2.5056249232117729</v>
      </c>
      <c r="G12" s="56">
        <v>40.93212059776689</v>
      </c>
      <c r="H12" s="56">
        <v>0</v>
      </c>
      <c r="I12" s="56">
        <v>2.0589044926050231</v>
      </c>
      <c r="J12" s="56">
        <v>0</v>
      </c>
      <c r="K12" s="56">
        <v>0.86863087488884672</v>
      </c>
      <c r="L12" s="56">
        <v>100.00000000000011</v>
      </c>
    </row>
    <row r="13" spans="1:12" ht="15.9" thickBot="1" x14ac:dyDescent="0.45">
      <c r="A13" s="4" t="s">
        <v>205</v>
      </c>
      <c r="B13" s="56">
        <v>0</v>
      </c>
      <c r="C13" s="56">
        <v>0</v>
      </c>
      <c r="D13" s="56">
        <v>0</v>
      </c>
      <c r="E13" s="56">
        <v>6.3807662032699317E-2</v>
      </c>
      <c r="F13" s="56">
        <v>0</v>
      </c>
      <c r="G13" s="56">
        <v>77.906790479167526</v>
      </c>
      <c r="H13" s="56">
        <v>10.582872301813291</v>
      </c>
      <c r="I13" s="56">
        <v>11.446529556986413</v>
      </c>
      <c r="J13" s="56">
        <v>0</v>
      </c>
      <c r="K13" s="56">
        <v>0</v>
      </c>
      <c r="L13" s="56">
        <v>99.999999999999943</v>
      </c>
    </row>
    <row r="14" spans="1:12" ht="15.9" thickBot="1" x14ac:dyDescent="0.45">
      <c r="A14" s="4" t="s">
        <v>206</v>
      </c>
      <c r="B14" s="56">
        <v>0</v>
      </c>
      <c r="C14" s="56">
        <v>0</v>
      </c>
      <c r="D14" s="56">
        <v>0</v>
      </c>
      <c r="E14" s="56">
        <v>27.348219535673007</v>
      </c>
      <c r="F14" s="56">
        <v>1.0679325981601799</v>
      </c>
      <c r="G14" s="56">
        <v>17.350845806229241</v>
      </c>
      <c r="H14" s="56">
        <v>30.008757518053219</v>
      </c>
      <c r="I14" s="56">
        <v>22.3875088926019</v>
      </c>
      <c r="J14" s="56">
        <v>0</v>
      </c>
      <c r="K14" s="56">
        <v>1.8367356492823963</v>
      </c>
      <c r="L14" s="56">
        <v>99.999999999999943</v>
      </c>
    </row>
    <row r="15" spans="1:12" ht="15.9" thickBot="1" x14ac:dyDescent="0.45">
      <c r="A15" s="4" t="s">
        <v>207</v>
      </c>
      <c r="B15" s="56">
        <v>2.6038321812973662</v>
      </c>
      <c r="C15" s="56">
        <v>6.2882177229441103</v>
      </c>
      <c r="D15" s="56">
        <v>1.2407027042687793</v>
      </c>
      <c r="E15" s="56">
        <v>21.205510654397965</v>
      </c>
      <c r="F15" s="56">
        <v>38.578421072361756</v>
      </c>
      <c r="G15" s="56">
        <v>25.477257887935757</v>
      </c>
      <c r="H15" s="56">
        <v>1.2727521265455883</v>
      </c>
      <c r="I15" s="56">
        <v>2.9677523663812413</v>
      </c>
      <c r="J15" s="56">
        <v>0.36555328386716313</v>
      </c>
      <c r="K15" s="56">
        <v>0</v>
      </c>
      <c r="L15" s="56">
        <v>99.999999999999716</v>
      </c>
    </row>
    <row r="16" spans="1:12" ht="15.9" thickBot="1" x14ac:dyDescent="0.45">
      <c r="A16" s="4" t="s">
        <v>208</v>
      </c>
      <c r="B16" s="56">
        <v>0.18220769990394695</v>
      </c>
      <c r="C16" s="56">
        <v>4.5157918272136977</v>
      </c>
      <c r="D16" s="56">
        <v>3.5960935390553126</v>
      </c>
      <c r="E16" s="56">
        <v>64.058758983171899</v>
      </c>
      <c r="F16" s="56">
        <v>16.874961868704872</v>
      </c>
      <c r="G16" s="56">
        <v>0.44635326283567073</v>
      </c>
      <c r="H16" s="56">
        <v>10.325832819114598</v>
      </c>
      <c r="I16" s="56">
        <v>0</v>
      </c>
      <c r="J16" s="56">
        <v>0</v>
      </c>
      <c r="K16" s="56">
        <v>0</v>
      </c>
      <c r="L16" s="56">
        <v>100</v>
      </c>
    </row>
    <row r="17" spans="1:12" ht="15.9" thickBot="1" x14ac:dyDescent="0.45">
      <c r="A17" s="4" t="s">
        <v>209</v>
      </c>
      <c r="B17" s="56">
        <v>0</v>
      </c>
      <c r="C17" s="56">
        <v>1.8062475333913057</v>
      </c>
      <c r="D17" s="56">
        <v>0</v>
      </c>
      <c r="E17" s="56">
        <v>10.618312015393466</v>
      </c>
      <c r="F17" s="56">
        <v>13.699756070643087</v>
      </c>
      <c r="G17" s="56">
        <v>73.544538754974894</v>
      </c>
      <c r="H17" s="56">
        <v>0.33114562559710914</v>
      </c>
      <c r="I17" s="56">
        <v>0</v>
      </c>
      <c r="J17" s="56">
        <v>0</v>
      </c>
      <c r="K17" s="56">
        <v>0</v>
      </c>
      <c r="L17" s="56">
        <v>99.999999999999858</v>
      </c>
    </row>
    <row r="18" spans="1:12" ht="15.9" thickBot="1" x14ac:dyDescent="0.45">
      <c r="A18" s="4" t="s">
        <v>210</v>
      </c>
      <c r="B18" s="56">
        <v>0</v>
      </c>
      <c r="C18" s="56">
        <v>1.8549141554680249</v>
      </c>
      <c r="D18" s="56">
        <v>0.83351559428442434</v>
      </c>
      <c r="E18" s="56">
        <v>53.22029301564789</v>
      </c>
      <c r="F18" s="56">
        <v>9.8815758063442587</v>
      </c>
      <c r="G18" s="56">
        <v>33.67061287874462</v>
      </c>
      <c r="H18" s="56">
        <v>0</v>
      </c>
      <c r="I18" s="56">
        <v>0</v>
      </c>
      <c r="J18" s="56">
        <v>0.53908854951106522</v>
      </c>
      <c r="K18" s="56">
        <v>0</v>
      </c>
      <c r="L18" s="56">
        <v>100.00000000000028</v>
      </c>
    </row>
    <row r="19" spans="1:12" ht="15.9" thickBot="1" x14ac:dyDescent="0.45">
      <c r="A19" s="4" t="s">
        <v>211</v>
      </c>
      <c r="B19" s="56">
        <v>0.4934632992987884</v>
      </c>
      <c r="C19" s="56">
        <v>3.8676832180329344</v>
      </c>
      <c r="D19" s="56">
        <v>0.34965597471719906</v>
      </c>
      <c r="E19" s="56">
        <v>52.775041906943244</v>
      </c>
      <c r="F19" s="56">
        <v>24.716847071555069</v>
      </c>
      <c r="G19" s="56">
        <v>17.241965419964373</v>
      </c>
      <c r="H19" s="56">
        <v>0.5553431094881055</v>
      </c>
      <c r="I19" s="56">
        <v>0</v>
      </c>
      <c r="J19" s="56">
        <v>0</v>
      </c>
      <c r="K19" s="56">
        <v>0</v>
      </c>
      <c r="L19" s="56">
        <v>99.999999999999716</v>
      </c>
    </row>
    <row r="20" spans="1:12" ht="15.9" thickBot="1" x14ac:dyDescent="0.45">
      <c r="A20" s="4" t="s">
        <v>212</v>
      </c>
      <c r="B20" s="56">
        <v>0.40130787872233109</v>
      </c>
      <c r="C20" s="56">
        <v>0.45435624223480314</v>
      </c>
      <c r="D20" s="56">
        <v>1.6968014763862342</v>
      </c>
      <c r="E20" s="56">
        <v>33.092500727375949</v>
      </c>
      <c r="F20" s="56">
        <v>45.533457090736576</v>
      </c>
      <c r="G20" s="56">
        <v>18.821576584544069</v>
      </c>
      <c r="H20" s="56">
        <v>0</v>
      </c>
      <c r="I20" s="56">
        <v>0</v>
      </c>
      <c r="J20" s="56">
        <v>0</v>
      </c>
      <c r="K20" s="56">
        <v>0</v>
      </c>
      <c r="L20" s="56">
        <v>99.999999999999972</v>
      </c>
    </row>
    <row r="21" spans="1:12" ht="15.9" thickBot="1" x14ac:dyDescent="0.45">
      <c r="A21" s="4" t="s">
        <v>213</v>
      </c>
      <c r="B21" s="56">
        <v>0.32236320650225014</v>
      </c>
      <c r="C21" s="56">
        <v>2.1519923973042734</v>
      </c>
      <c r="D21" s="56">
        <v>0.87314895889181421</v>
      </c>
      <c r="E21" s="56">
        <v>38.639251289382109</v>
      </c>
      <c r="F21" s="56">
        <v>27.810195004651959</v>
      </c>
      <c r="G21" s="56">
        <v>29.909702297509472</v>
      </c>
      <c r="H21" s="56">
        <v>0</v>
      </c>
      <c r="I21" s="56">
        <v>0</v>
      </c>
      <c r="J21" s="56">
        <v>0.29334684575835562</v>
      </c>
      <c r="K21" s="56">
        <v>0</v>
      </c>
      <c r="L21" s="56">
        <v>100.00000000000023</v>
      </c>
    </row>
    <row r="22" spans="1:12" ht="15.9" thickBot="1" x14ac:dyDescent="0.45">
      <c r="A22" s="4" t="s">
        <v>214</v>
      </c>
      <c r="B22" s="56">
        <v>7.9939332834353491E-2</v>
      </c>
      <c r="C22" s="56">
        <v>0.68382531175192107</v>
      </c>
      <c r="D22" s="56">
        <v>0.36009093944039144</v>
      </c>
      <c r="E22" s="56">
        <v>64.714021147314526</v>
      </c>
      <c r="F22" s="56">
        <v>30.312064175063334</v>
      </c>
      <c r="G22" s="56">
        <v>1.7418450312095819</v>
      </c>
      <c r="H22" s="56">
        <v>0.72544107454258644</v>
      </c>
      <c r="I22" s="56">
        <v>0.73016121810037471</v>
      </c>
      <c r="J22" s="56">
        <v>0.34307179763895101</v>
      </c>
      <c r="K22" s="56">
        <v>0.30953997210402018</v>
      </c>
      <c r="L22" s="56">
        <v>100.00000000000006</v>
      </c>
    </row>
    <row r="23" spans="1:12" ht="15.9" thickBot="1" x14ac:dyDescent="0.45">
      <c r="A23" s="4" t="s">
        <v>215</v>
      </c>
      <c r="B23" s="56">
        <v>0.42130574763951162</v>
      </c>
      <c r="C23" s="56">
        <v>2.6456675808065224</v>
      </c>
      <c r="D23" s="56">
        <v>0.47252491732041169</v>
      </c>
      <c r="E23" s="56">
        <v>72.389655233132927</v>
      </c>
      <c r="F23" s="56">
        <v>3.5110785400033802</v>
      </c>
      <c r="G23" s="56">
        <v>20.38934341805507</v>
      </c>
      <c r="H23" s="56">
        <v>0.17042456304210901</v>
      </c>
      <c r="I23" s="56">
        <v>0</v>
      </c>
      <c r="J23" s="56">
        <v>0</v>
      </c>
      <c r="K23" s="56">
        <v>0</v>
      </c>
      <c r="L23" s="56">
        <v>99.999999999999915</v>
      </c>
    </row>
    <row r="24" spans="1:12" ht="15.9" thickBot="1" x14ac:dyDescent="0.45">
      <c r="A24" s="4" t="s">
        <v>12</v>
      </c>
      <c r="B24" s="56">
        <v>5.6017544292008736</v>
      </c>
      <c r="C24" s="56">
        <v>25.655541168180406</v>
      </c>
      <c r="D24" s="56">
        <v>10.487314623036031</v>
      </c>
      <c r="E24" s="56">
        <v>20.748271119154751</v>
      </c>
      <c r="F24" s="56">
        <v>22.304484684406052</v>
      </c>
      <c r="G24" s="56">
        <v>13.750701806709776</v>
      </c>
      <c r="H24" s="56">
        <v>0</v>
      </c>
      <c r="I24" s="56">
        <v>0</v>
      </c>
      <c r="J24" s="56">
        <v>0.12289849633636521</v>
      </c>
      <c r="K24" s="56">
        <v>1.3290336729757797</v>
      </c>
      <c r="L24" s="56">
        <v>100.00000000000003</v>
      </c>
    </row>
    <row r="25" spans="1:12" x14ac:dyDescent="0.4">
      <c r="A25" s="255" t="s">
        <v>13</v>
      </c>
      <c r="B25" s="256"/>
      <c r="C25" s="256"/>
      <c r="D25" s="256"/>
      <c r="E25" s="256"/>
      <c r="F25" s="256"/>
      <c r="G25" s="256"/>
      <c r="H25" s="256"/>
      <c r="I25" s="256"/>
      <c r="J25" s="256"/>
      <c r="K25" s="256"/>
      <c r="L25" s="256"/>
    </row>
    <row r="26" spans="1:12" ht="15.9" thickBot="1" x14ac:dyDescent="0.45">
      <c r="A26" s="4" t="s">
        <v>14</v>
      </c>
      <c r="B26" s="56">
        <v>2.9701753164019471</v>
      </c>
      <c r="C26" s="56">
        <v>15.80154277676424</v>
      </c>
      <c r="D26" s="56">
        <v>11.053375645682186</v>
      </c>
      <c r="E26" s="56">
        <v>28.757700784608524</v>
      </c>
      <c r="F26" s="56">
        <v>20.968076448336177</v>
      </c>
      <c r="G26" s="56">
        <v>16.774331099655551</v>
      </c>
      <c r="H26" s="56">
        <v>1.7855456363538267</v>
      </c>
      <c r="I26" s="56">
        <v>1.1119493663040574</v>
      </c>
      <c r="J26" s="56">
        <v>0.11698280910282784</v>
      </c>
      <c r="K26" s="56">
        <v>0.66032011679105529</v>
      </c>
      <c r="L26" s="56">
        <v>100.0000000000004</v>
      </c>
    </row>
    <row r="27" spans="1:12" s="153" customFormat="1" ht="15.9" thickBot="1" x14ac:dyDescent="0.45">
      <c r="A27" s="13" t="s">
        <v>255</v>
      </c>
      <c r="B27" s="152">
        <v>5.6017544292008736</v>
      </c>
      <c r="C27" s="152">
        <v>25.655541168180406</v>
      </c>
      <c r="D27" s="152">
        <v>10.487314623036031</v>
      </c>
      <c r="E27" s="152">
        <v>20.748271119154751</v>
      </c>
      <c r="F27" s="152">
        <v>22.304484684406052</v>
      </c>
      <c r="G27" s="152">
        <v>13.750701806709776</v>
      </c>
      <c r="H27" s="152">
        <v>0</v>
      </c>
      <c r="I27" s="152">
        <v>0</v>
      </c>
      <c r="J27" s="152">
        <v>0.12289849633636521</v>
      </c>
      <c r="K27" s="152">
        <v>1.3290336729757797</v>
      </c>
      <c r="L27" s="152">
        <v>100.00000000000003</v>
      </c>
    </row>
    <row r="28" spans="1:12" s="153" customFormat="1" ht="15.9" thickBot="1" x14ac:dyDescent="0.45">
      <c r="A28" s="13" t="s">
        <v>48</v>
      </c>
      <c r="B28" s="152">
        <v>1.186220507047707</v>
      </c>
      <c r="C28" s="152">
        <v>9.1214898244367202</v>
      </c>
      <c r="D28" s="152">
        <v>11.437109989379493</v>
      </c>
      <c r="E28" s="152">
        <v>34.187315460594149</v>
      </c>
      <c r="F28" s="152">
        <v>20.062121583288633</v>
      </c>
      <c r="G28" s="152">
        <v>18.824057817967127</v>
      </c>
      <c r="H28" s="152">
        <v>2.9959719958741209</v>
      </c>
      <c r="I28" s="152">
        <v>1.8657429384329558</v>
      </c>
      <c r="J28" s="152">
        <v>0.11297254825238308</v>
      </c>
      <c r="K28" s="152">
        <v>0.20699733472682932</v>
      </c>
      <c r="L28" s="152">
        <v>100.00000000000013</v>
      </c>
    </row>
    <row r="29" spans="1:12" ht="15.9" thickBot="1" x14ac:dyDescent="0.45">
      <c r="A29" s="4" t="s">
        <v>15</v>
      </c>
      <c r="B29" s="56">
        <v>0.35791081276402265</v>
      </c>
      <c r="C29" s="56">
        <v>2.4940636500068898</v>
      </c>
      <c r="D29" s="56">
        <v>4.9044260439388925</v>
      </c>
      <c r="E29" s="56">
        <v>38.904587433612392</v>
      </c>
      <c r="F29" s="56">
        <v>24.626818448180344</v>
      </c>
      <c r="G29" s="56">
        <v>24.266804500268972</v>
      </c>
      <c r="H29" s="56">
        <v>3.8057893971087791</v>
      </c>
      <c r="I29" s="56">
        <v>0.47213127342781652</v>
      </c>
      <c r="J29" s="56">
        <v>0.16746844069163111</v>
      </c>
      <c r="K29" s="56">
        <v>0</v>
      </c>
      <c r="L29" s="56">
        <v>99.999999999999744</v>
      </c>
    </row>
    <row r="30" spans="1:12" ht="15.9" thickBot="1" x14ac:dyDescent="0.45">
      <c r="A30" s="5" t="s">
        <v>20</v>
      </c>
      <c r="B30" s="57">
        <v>1.5223626300712481</v>
      </c>
      <c r="C30" s="57">
        <v>8.4260503348737714</v>
      </c>
      <c r="D30" s="57">
        <v>7.6454025140892501</v>
      </c>
      <c r="E30" s="57">
        <v>34.381477089316206</v>
      </c>
      <c r="F30" s="57">
        <v>22.99588530000829</v>
      </c>
      <c r="G30" s="57">
        <v>20.926934339602056</v>
      </c>
      <c r="H30" s="57">
        <v>2.9052387387284719</v>
      </c>
      <c r="I30" s="57">
        <v>0.75733873996048351</v>
      </c>
      <c r="J30" s="57">
        <v>0.14496379563382297</v>
      </c>
      <c r="K30" s="57">
        <v>0.29434651771711956</v>
      </c>
      <c r="L30" s="57">
        <v>100.00000000000072</v>
      </c>
    </row>
    <row r="31" spans="1:12" ht="15.45" x14ac:dyDescent="0.4">
      <c r="A31" s="244" t="s">
        <v>281</v>
      </c>
      <c r="B31" s="244"/>
      <c r="C31" s="244"/>
      <c r="D31" s="244"/>
      <c r="E31" s="244"/>
      <c r="F31" s="244"/>
      <c r="G31" s="244"/>
    </row>
    <row r="32" spans="1:12" ht="15.45" x14ac:dyDescent="0.4">
      <c r="A32" s="9"/>
    </row>
    <row r="33" spans="1:1" ht="15.45" x14ac:dyDescent="0.4">
      <c r="A33" s="27"/>
    </row>
  </sheetData>
  <mergeCells count="4">
    <mergeCell ref="A2:G2"/>
    <mergeCell ref="A31:G31"/>
    <mergeCell ref="A4:L4"/>
    <mergeCell ref="A25:L2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83E1-926D-4AB5-99F1-A79C5B911AE0}">
  <dimension ref="A1:M32"/>
  <sheetViews>
    <sheetView workbookViewId="0">
      <selection activeCell="B13" sqref="B13"/>
    </sheetView>
  </sheetViews>
  <sheetFormatPr baseColWidth="10" defaultRowHeight="14.6" x14ac:dyDescent="0.4"/>
  <cols>
    <col min="1" max="1" width="26.53515625" customWidth="1"/>
    <col min="2" max="2" width="16.23046875" customWidth="1"/>
    <col min="3" max="3" width="24.69140625" customWidth="1"/>
  </cols>
  <sheetData>
    <row r="1" spans="1:13" ht="15.45" x14ac:dyDescent="0.4">
      <c r="A1" s="257" t="s">
        <v>174</v>
      </c>
      <c r="B1" s="257"/>
      <c r="C1" s="257"/>
      <c r="D1" s="257"/>
      <c r="E1" s="257"/>
      <c r="F1" s="257"/>
      <c r="G1" s="257"/>
      <c r="H1" s="257"/>
      <c r="I1" s="257"/>
      <c r="J1" s="257"/>
      <c r="K1" s="257"/>
      <c r="L1" s="257"/>
    </row>
    <row r="2" spans="1:13" ht="15.9" thickBot="1" x14ac:dyDescent="0.45">
      <c r="A2" s="62"/>
      <c r="B2" s="62"/>
      <c r="C2" s="62"/>
      <c r="D2" s="62"/>
      <c r="E2" s="62"/>
      <c r="F2" s="62"/>
      <c r="G2" s="62"/>
      <c r="H2" s="62"/>
      <c r="I2" s="62"/>
      <c r="J2" s="62"/>
      <c r="K2" s="62"/>
      <c r="L2" s="62"/>
    </row>
    <row r="3" spans="1:13" ht="55.3" customHeight="1" thickBot="1" x14ac:dyDescent="0.45">
      <c r="A3" s="85" t="s">
        <v>301</v>
      </c>
      <c r="B3" s="91" t="s">
        <v>169</v>
      </c>
      <c r="C3" s="91" t="s">
        <v>170</v>
      </c>
      <c r="D3" s="91" t="s">
        <v>171</v>
      </c>
      <c r="E3" s="91" t="s">
        <v>172</v>
      </c>
      <c r="F3" s="91" t="s">
        <v>56</v>
      </c>
      <c r="G3" s="91" t="s">
        <v>57</v>
      </c>
      <c r="H3" s="91" t="s">
        <v>173</v>
      </c>
      <c r="I3" s="91" t="s">
        <v>295</v>
      </c>
      <c r="J3" s="91" t="s">
        <v>296</v>
      </c>
      <c r="K3" s="91" t="s">
        <v>297</v>
      </c>
      <c r="L3" s="91" t="s">
        <v>132</v>
      </c>
      <c r="M3" s="91" t="s">
        <v>20</v>
      </c>
    </row>
    <row r="4" spans="1:13" ht="14.4" customHeight="1" thickBot="1" x14ac:dyDescent="0.45">
      <c r="A4" s="258" t="s">
        <v>3</v>
      </c>
      <c r="B4" s="259"/>
      <c r="C4" s="259"/>
      <c r="D4" s="259"/>
      <c r="E4" s="259"/>
      <c r="F4" s="259"/>
      <c r="G4" s="259"/>
      <c r="H4" s="259"/>
      <c r="I4" s="259"/>
      <c r="J4" s="259"/>
      <c r="K4" s="259"/>
      <c r="L4" s="259"/>
      <c r="M4" s="259"/>
    </row>
    <row r="5" spans="1:13" ht="15" thickBot="1" x14ac:dyDescent="0.45">
      <c r="A5" s="86" t="s">
        <v>4</v>
      </c>
      <c r="B5" s="87">
        <v>21.211913472844394</v>
      </c>
      <c r="C5" s="87">
        <v>3.307971790856739</v>
      </c>
      <c r="D5" s="87">
        <v>0.30544880505115185</v>
      </c>
      <c r="E5" s="87">
        <v>50.373707391766509</v>
      </c>
      <c r="F5" s="87">
        <v>8.991763063877771E-2</v>
      </c>
      <c r="G5" s="87">
        <v>7.4175128536173238E-2</v>
      </c>
      <c r="H5" s="87">
        <v>4.8944327638517485E-2</v>
      </c>
      <c r="I5" s="87">
        <v>5.5250537731006553</v>
      </c>
      <c r="J5" s="87">
        <v>8.5834551574986993</v>
      </c>
      <c r="K5" s="87">
        <v>9.8465135691788834</v>
      </c>
      <c r="L5" s="87">
        <v>0.63289895288954345</v>
      </c>
      <c r="M5" s="137">
        <v>100.00000000000006</v>
      </c>
    </row>
    <row r="6" spans="1:13" ht="15" thickBot="1" x14ac:dyDescent="0.45">
      <c r="A6" s="86" t="s">
        <v>5</v>
      </c>
      <c r="B6" s="87">
        <v>39.351269244384049</v>
      </c>
      <c r="C6" s="87">
        <v>0.6080353774411873</v>
      </c>
      <c r="D6" s="87">
        <v>0</v>
      </c>
      <c r="E6" s="87">
        <v>52.1986259822487</v>
      </c>
      <c r="F6" s="87">
        <v>0</v>
      </c>
      <c r="G6" s="87">
        <v>9.2273286681917449E-2</v>
      </c>
      <c r="H6" s="87">
        <v>0</v>
      </c>
      <c r="I6" s="87">
        <v>0.92587388222010547</v>
      </c>
      <c r="J6" s="87">
        <v>1.010047279184048</v>
      </c>
      <c r="K6" s="87">
        <v>4.7132290283241813</v>
      </c>
      <c r="L6" s="87">
        <v>1.1006459195158849</v>
      </c>
      <c r="M6" s="137">
        <v>100.00000000000007</v>
      </c>
    </row>
    <row r="7" spans="1:13" ht="15" thickBot="1" x14ac:dyDescent="0.45">
      <c r="A7" s="86" t="s">
        <v>6</v>
      </c>
      <c r="B7" s="87">
        <v>26.831784247643498</v>
      </c>
      <c r="C7" s="87">
        <v>1.0055158694780995</v>
      </c>
      <c r="D7" s="87">
        <v>0</v>
      </c>
      <c r="E7" s="87">
        <v>64.83785004982343</v>
      </c>
      <c r="F7" s="87">
        <v>0</v>
      </c>
      <c r="G7" s="87">
        <v>0</v>
      </c>
      <c r="H7" s="87">
        <v>0</v>
      </c>
      <c r="I7" s="87">
        <v>1.9992386405488731</v>
      </c>
      <c r="J7" s="87">
        <v>1.774892640715799</v>
      </c>
      <c r="K7" s="87">
        <v>3.5507185517906459</v>
      </c>
      <c r="L7" s="87">
        <v>0</v>
      </c>
      <c r="M7" s="137">
        <v>100.00000000000036</v>
      </c>
    </row>
    <row r="8" spans="1:13" ht="15" thickBot="1" x14ac:dyDescent="0.45">
      <c r="A8" s="86" t="s">
        <v>7</v>
      </c>
      <c r="B8" s="87">
        <v>40.885238530221081</v>
      </c>
      <c r="C8" s="87">
        <v>1.0437037785102699</v>
      </c>
      <c r="D8" s="87">
        <v>5.9538881183489531E-2</v>
      </c>
      <c r="E8" s="87">
        <v>50.314044189578574</v>
      </c>
      <c r="F8" s="87">
        <v>0</v>
      </c>
      <c r="G8" s="87">
        <v>0</v>
      </c>
      <c r="H8" s="87">
        <v>0</v>
      </c>
      <c r="I8" s="87">
        <v>2.711063849914086</v>
      </c>
      <c r="J8" s="87">
        <v>1.3053840810322115</v>
      </c>
      <c r="K8" s="87">
        <v>3.6810266895602739</v>
      </c>
      <c r="L8" s="87">
        <v>0</v>
      </c>
      <c r="M8" s="137">
        <v>99.999999999999986</v>
      </c>
    </row>
    <row r="9" spans="1:13" ht="15" thickBot="1" x14ac:dyDescent="0.45">
      <c r="A9" s="86" t="s">
        <v>8</v>
      </c>
      <c r="B9" s="87">
        <v>31.922952166300146</v>
      </c>
      <c r="C9" s="87">
        <v>4.3595674106691549</v>
      </c>
      <c r="D9" s="87">
        <v>0</v>
      </c>
      <c r="E9" s="87">
        <v>45.647253688176271</v>
      </c>
      <c r="F9" s="87">
        <v>0</v>
      </c>
      <c r="G9" s="87">
        <v>0</v>
      </c>
      <c r="H9" s="87">
        <v>0</v>
      </c>
      <c r="I9" s="87">
        <v>3.4402457641883308</v>
      </c>
      <c r="J9" s="87">
        <v>7.2957245501157892</v>
      </c>
      <c r="K9" s="87">
        <v>7.3342564205501022</v>
      </c>
      <c r="L9" s="87">
        <v>0</v>
      </c>
      <c r="M9" s="137">
        <v>99.999999999999801</v>
      </c>
    </row>
    <row r="10" spans="1:13" ht="15" thickBot="1" x14ac:dyDescent="0.45">
      <c r="A10" s="86" t="s">
        <v>9</v>
      </c>
      <c r="B10" s="87">
        <v>28.336387438128892</v>
      </c>
      <c r="C10" s="87">
        <v>0</v>
      </c>
      <c r="D10" s="87">
        <v>0</v>
      </c>
      <c r="E10" s="87">
        <v>23.665287572615544</v>
      </c>
      <c r="F10" s="87">
        <v>0</v>
      </c>
      <c r="G10" s="87">
        <v>0</v>
      </c>
      <c r="H10" s="87">
        <v>0</v>
      </c>
      <c r="I10" s="87">
        <v>12.061208030613082</v>
      </c>
      <c r="J10" s="87">
        <v>14.109728950569664</v>
      </c>
      <c r="K10" s="87">
        <v>21.600391286681752</v>
      </c>
      <c r="L10" s="87">
        <v>0.22699672139134131</v>
      </c>
      <c r="M10" s="137">
        <v>100.00000000000028</v>
      </c>
    </row>
    <row r="11" spans="1:13" ht="15" thickBot="1" x14ac:dyDescent="0.45">
      <c r="A11" s="86" t="s">
        <v>10</v>
      </c>
      <c r="B11" s="87">
        <v>26.860865936031932</v>
      </c>
      <c r="C11" s="87">
        <v>0</v>
      </c>
      <c r="D11" s="87">
        <v>0.18765080180708424</v>
      </c>
      <c r="E11" s="87">
        <v>25.946520291676695</v>
      </c>
      <c r="F11" s="87">
        <v>0</v>
      </c>
      <c r="G11" s="87">
        <v>0</v>
      </c>
      <c r="H11" s="87">
        <v>0</v>
      </c>
      <c r="I11" s="87">
        <v>27.109050054527899</v>
      </c>
      <c r="J11" s="87">
        <v>11.578673994467181</v>
      </c>
      <c r="K11" s="87">
        <v>7.8296809814716983</v>
      </c>
      <c r="L11" s="87">
        <v>0.48755794001736258</v>
      </c>
      <c r="M11" s="137">
        <v>99.999999999999858</v>
      </c>
    </row>
    <row r="12" spans="1:13" ht="15" thickBot="1" x14ac:dyDescent="0.45">
      <c r="A12" s="86" t="s">
        <v>11</v>
      </c>
      <c r="B12" s="87">
        <v>89.37599680206992</v>
      </c>
      <c r="C12" s="87">
        <v>0</v>
      </c>
      <c r="D12" s="87">
        <v>0</v>
      </c>
      <c r="E12" s="87">
        <v>1.2566846026894012</v>
      </c>
      <c r="F12" s="87">
        <v>0</v>
      </c>
      <c r="G12" s="87">
        <v>0</v>
      </c>
      <c r="H12" s="87">
        <v>0.44983891473931925</v>
      </c>
      <c r="I12" s="87">
        <v>5.2189974613683949</v>
      </c>
      <c r="J12" s="87">
        <v>0.43689137728030059</v>
      </c>
      <c r="K12" s="87">
        <v>3.2615908418526329</v>
      </c>
      <c r="L12" s="87">
        <v>0</v>
      </c>
      <c r="M12" s="137">
        <v>99.999999999999972</v>
      </c>
    </row>
    <row r="13" spans="1:13" ht="15" thickBot="1" x14ac:dyDescent="0.45">
      <c r="A13" s="86" t="s">
        <v>205</v>
      </c>
      <c r="B13" s="87">
        <v>0</v>
      </c>
      <c r="C13" s="87">
        <v>0</v>
      </c>
      <c r="D13" s="87">
        <v>0</v>
      </c>
      <c r="E13" s="87">
        <v>9.7192512044176613</v>
      </c>
      <c r="F13" s="87">
        <v>0</v>
      </c>
      <c r="G13" s="87">
        <v>0</v>
      </c>
      <c r="H13" s="87">
        <v>0</v>
      </c>
      <c r="I13" s="87">
        <v>46.446082566521106</v>
      </c>
      <c r="J13" s="87">
        <v>8.9387916056022672</v>
      </c>
      <c r="K13" s="87">
        <v>34.895874623458816</v>
      </c>
      <c r="L13" s="87">
        <v>0</v>
      </c>
      <c r="M13" s="137">
        <v>99.999999999999858</v>
      </c>
    </row>
    <row r="14" spans="1:13" ht="15" thickBot="1" x14ac:dyDescent="0.45">
      <c r="A14" s="86" t="s">
        <v>206</v>
      </c>
      <c r="B14" s="87">
        <v>0.34379671764237135</v>
      </c>
      <c r="C14" s="87">
        <v>0</v>
      </c>
      <c r="D14" s="87">
        <v>0</v>
      </c>
      <c r="E14" s="87">
        <v>2.2322923387833162</v>
      </c>
      <c r="F14" s="87">
        <v>0</v>
      </c>
      <c r="G14" s="87">
        <v>0</v>
      </c>
      <c r="H14" s="87">
        <v>0.34570348935366524</v>
      </c>
      <c r="I14" s="87">
        <v>48.029060483862239</v>
      </c>
      <c r="J14" s="87">
        <v>40.197666554371573</v>
      </c>
      <c r="K14" s="87">
        <v>8.4129294146319857</v>
      </c>
      <c r="L14" s="87">
        <v>0.43855100135477643</v>
      </c>
      <c r="M14" s="137">
        <v>99.999999999999943</v>
      </c>
    </row>
    <row r="15" spans="1:13" ht="15" thickBot="1" x14ac:dyDescent="0.45">
      <c r="A15" s="86" t="s">
        <v>207</v>
      </c>
      <c r="B15" s="87">
        <v>27.067021895704929</v>
      </c>
      <c r="C15" s="87">
        <v>0.96364819457707318</v>
      </c>
      <c r="D15" s="87">
        <v>0</v>
      </c>
      <c r="E15" s="87">
        <v>35.443344365862686</v>
      </c>
      <c r="F15" s="87">
        <v>0</v>
      </c>
      <c r="G15" s="87">
        <v>0</v>
      </c>
      <c r="H15" s="87">
        <v>0.21976576897700437</v>
      </c>
      <c r="I15" s="87">
        <v>2.0060675859301247</v>
      </c>
      <c r="J15" s="87">
        <v>6.3519547773883769</v>
      </c>
      <c r="K15" s="87">
        <v>27.866108316569299</v>
      </c>
      <c r="L15" s="87">
        <v>8.2089094990269701E-2</v>
      </c>
      <c r="M15" s="137">
        <v>99.999999999999744</v>
      </c>
    </row>
    <row r="16" spans="1:13" ht="15" thickBot="1" x14ac:dyDescent="0.45">
      <c r="A16" s="86" t="s">
        <v>208</v>
      </c>
      <c r="B16" s="87">
        <v>25.230954953811896</v>
      </c>
      <c r="C16" s="87">
        <v>0.63896046265883766</v>
      </c>
      <c r="D16" s="87">
        <v>0</v>
      </c>
      <c r="E16" s="87">
        <v>51.335314394310728</v>
      </c>
      <c r="F16" s="87">
        <v>0</v>
      </c>
      <c r="G16" s="87">
        <v>0</v>
      </c>
      <c r="H16" s="87">
        <v>0</v>
      </c>
      <c r="I16" s="87">
        <v>1.2493449165675024</v>
      </c>
      <c r="J16" s="87">
        <v>6.4733626608179646</v>
      </c>
      <c r="K16" s="87">
        <v>14.955750745368993</v>
      </c>
      <c r="L16" s="87">
        <v>0.11631186646411387</v>
      </c>
      <c r="M16" s="137">
        <v>100.00000000000004</v>
      </c>
    </row>
    <row r="17" spans="1:13" ht="15" thickBot="1" x14ac:dyDescent="0.45">
      <c r="A17" s="86" t="s">
        <v>209</v>
      </c>
      <c r="B17" s="87">
        <v>13.034113124778798</v>
      </c>
      <c r="C17" s="87">
        <v>0.66606118624942667</v>
      </c>
      <c r="D17" s="87">
        <v>0</v>
      </c>
      <c r="E17" s="87">
        <v>73.711841999502226</v>
      </c>
      <c r="F17" s="87">
        <v>0</v>
      </c>
      <c r="G17" s="87">
        <v>0</v>
      </c>
      <c r="H17" s="87">
        <v>0</v>
      </c>
      <c r="I17" s="87">
        <v>0.83038649368661865</v>
      </c>
      <c r="J17" s="87">
        <v>4.1239931525478921</v>
      </c>
      <c r="K17" s="87">
        <v>7.6336040432349206</v>
      </c>
      <c r="L17" s="87">
        <v>0</v>
      </c>
      <c r="M17" s="137">
        <v>99.999999999999886</v>
      </c>
    </row>
    <row r="18" spans="1:13" ht="15" thickBot="1" x14ac:dyDescent="0.45">
      <c r="A18" s="86" t="s">
        <v>210</v>
      </c>
      <c r="B18" s="87">
        <v>23.543808133563953</v>
      </c>
      <c r="C18" s="87">
        <v>0</v>
      </c>
      <c r="D18" s="87">
        <v>0</v>
      </c>
      <c r="E18" s="87">
        <v>22.67915387322801</v>
      </c>
      <c r="F18" s="87">
        <v>0</v>
      </c>
      <c r="G18" s="87">
        <v>0</v>
      </c>
      <c r="H18" s="87">
        <v>0</v>
      </c>
      <c r="I18" s="87">
        <v>2.8919445400523456</v>
      </c>
      <c r="J18" s="87">
        <v>10.884985657913655</v>
      </c>
      <c r="K18" s="87">
        <v>40.000107795242322</v>
      </c>
      <c r="L18" s="87">
        <v>0</v>
      </c>
      <c r="M18" s="137">
        <v>100.00000000000028</v>
      </c>
    </row>
    <row r="19" spans="1:13" ht="15" thickBot="1" x14ac:dyDescent="0.45">
      <c r="A19" s="86" t="s">
        <v>211</v>
      </c>
      <c r="B19" s="87">
        <v>27.332301295914245</v>
      </c>
      <c r="C19" s="87">
        <v>0.2687819833312442</v>
      </c>
      <c r="D19" s="87">
        <v>0.10111397233683352</v>
      </c>
      <c r="E19" s="87">
        <v>65.882935755783379</v>
      </c>
      <c r="F19" s="87">
        <v>0</v>
      </c>
      <c r="G19" s="87">
        <v>0.19587306130580498</v>
      </c>
      <c r="H19" s="87">
        <v>0</v>
      </c>
      <c r="I19" s="87">
        <v>0.42373556147787383</v>
      </c>
      <c r="J19" s="87">
        <v>2.668609552556148</v>
      </c>
      <c r="K19" s="87">
        <v>2.9585422723825712</v>
      </c>
      <c r="L19" s="87">
        <v>0.16810654491185642</v>
      </c>
      <c r="M19" s="137">
        <v>99.999999999999943</v>
      </c>
    </row>
    <row r="20" spans="1:13" ht="15" thickBot="1" x14ac:dyDescent="0.45">
      <c r="A20" s="86" t="s">
        <v>212</v>
      </c>
      <c r="B20" s="87">
        <v>31.205570098403722</v>
      </c>
      <c r="C20" s="87">
        <v>0.10340453055043768</v>
      </c>
      <c r="D20" s="87">
        <v>0</v>
      </c>
      <c r="E20" s="87">
        <v>44.183255600427898</v>
      </c>
      <c r="F20" s="87">
        <v>0</v>
      </c>
      <c r="G20" s="87">
        <v>0</v>
      </c>
      <c r="H20" s="87">
        <v>0</v>
      </c>
      <c r="I20" s="87">
        <v>2.7957737742731559</v>
      </c>
      <c r="J20" s="87">
        <v>13.540824741048905</v>
      </c>
      <c r="K20" s="87">
        <v>8.0245520091804607</v>
      </c>
      <c r="L20" s="87">
        <v>0.14661924611532332</v>
      </c>
      <c r="M20" s="137">
        <v>99.999999999999901</v>
      </c>
    </row>
    <row r="21" spans="1:13" ht="15" thickBot="1" x14ac:dyDescent="0.45">
      <c r="A21" s="86" t="s">
        <v>213</v>
      </c>
      <c r="B21" s="87">
        <v>21.267874765946011</v>
      </c>
      <c r="C21" s="87">
        <v>0.28964787147961718</v>
      </c>
      <c r="D21" s="87">
        <v>0</v>
      </c>
      <c r="E21" s="87">
        <v>45.002109351734163</v>
      </c>
      <c r="F21" s="87">
        <v>0</v>
      </c>
      <c r="G21" s="87">
        <v>0</v>
      </c>
      <c r="H21" s="87">
        <v>6.4881929486214115E-2</v>
      </c>
      <c r="I21" s="87">
        <v>0.46969083581720344</v>
      </c>
      <c r="J21" s="87">
        <v>10.638715495779863</v>
      </c>
      <c r="K21" s="87">
        <v>14.911458971731367</v>
      </c>
      <c r="L21" s="87">
        <v>7.355620778025747</v>
      </c>
      <c r="M21" s="137">
        <v>100.00000000000018</v>
      </c>
    </row>
    <row r="22" spans="1:13" ht="15" thickBot="1" x14ac:dyDescent="0.45">
      <c r="A22" s="86" t="s">
        <v>214</v>
      </c>
      <c r="B22" s="87">
        <v>11.437063229913369</v>
      </c>
      <c r="C22" s="87">
        <v>0</v>
      </c>
      <c r="D22" s="87">
        <v>0</v>
      </c>
      <c r="E22" s="87">
        <v>29.139339722547238</v>
      </c>
      <c r="F22" s="87">
        <v>0</v>
      </c>
      <c r="G22" s="87">
        <v>7.7733957764780329E-2</v>
      </c>
      <c r="H22" s="87">
        <v>0</v>
      </c>
      <c r="I22" s="87">
        <v>30.047872063204846</v>
      </c>
      <c r="J22" s="87">
        <v>2.1726560728498252</v>
      </c>
      <c r="K22" s="87">
        <v>27.125334953720042</v>
      </c>
      <c r="L22" s="87">
        <v>0</v>
      </c>
      <c r="M22" s="137">
        <v>100.00000000000009</v>
      </c>
    </row>
    <row r="23" spans="1:13" ht="15" thickBot="1" x14ac:dyDescent="0.45">
      <c r="A23" s="86" t="s">
        <v>215</v>
      </c>
      <c r="B23" s="87">
        <v>30.343145479043855</v>
      </c>
      <c r="C23" s="87">
        <v>0</v>
      </c>
      <c r="D23" s="87">
        <v>0</v>
      </c>
      <c r="E23" s="87">
        <v>23.10898262982619</v>
      </c>
      <c r="F23" s="87">
        <v>0</v>
      </c>
      <c r="G23" s="87">
        <v>0</v>
      </c>
      <c r="H23" s="87">
        <v>0</v>
      </c>
      <c r="I23" s="87">
        <v>5.7796972680542487</v>
      </c>
      <c r="J23" s="87">
        <v>16.779475239532008</v>
      </c>
      <c r="K23" s="87">
        <v>23.988699383543562</v>
      </c>
      <c r="L23" s="87">
        <v>0</v>
      </c>
      <c r="M23" s="137">
        <v>99.999999999999858</v>
      </c>
    </row>
    <row r="24" spans="1:13" ht="15" thickBot="1" x14ac:dyDescent="0.45">
      <c r="A24" s="86" t="s">
        <v>12</v>
      </c>
      <c r="B24" s="87">
        <v>89.324004543233997</v>
      </c>
      <c r="C24" s="87">
        <v>0</v>
      </c>
      <c r="D24" s="87">
        <v>0</v>
      </c>
      <c r="E24" s="87">
        <v>5.0855087572911417</v>
      </c>
      <c r="F24" s="87">
        <v>0</v>
      </c>
      <c r="G24" s="87">
        <v>0.16094147142744342</v>
      </c>
      <c r="H24" s="87">
        <v>0</v>
      </c>
      <c r="I24" s="87">
        <v>1.545696816595244</v>
      </c>
      <c r="J24" s="87">
        <v>1.0103239535241373</v>
      </c>
      <c r="K24" s="87">
        <v>1.3676718425884</v>
      </c>
      <c r="L24" s="87">
        <v>1.5058526153396197</v>
      </c>
      <c r="M24" s="137">
        <v>99.999999999999972</v>
      </c>
    </row>
    <row r="25" spans="1:13" ht="15" thickBot="1" x14ac:dyDescent="0.45">
      <c r="A25" s="258" t="s">
        <v>40</v>
      </c>
      <c r="B25" s="259"/>
      <c r="C25" s="259"/>
      <c r="D25" s="259"/>
      <c r="E25" s="259"/>
      <c r="F25" s="259"/>
      <c r="G25" s="259"/>
      <c r="H25" s="259"/>
      <c r="I25" s="259"/>
      <c r="J25" s="259"/>
      <c r="K25" s="259"/>
      <c r="L25" s="259"/>
      <c r="M25" s="259"/>
    </row>
    <row r="26" spans="1:13" ht="15" thickBot="1" x14ac:dyDescent="0.45">
      <c r="A26" s="86" t="s">
        <v>14</v>
      </c>
      <c r="B26" s="87">
        <v>75.569148908405566</v>
      </c>
      <c r="C26" s="87">
        <v>0.13959571310837754</v>
      </c>
      <c r="D26" s="87">
        <v>1.7573316896095877E-2</v>
      </c>
      <c r="E26" s="87">
        <v>12.191166812861749</v>
      </c>
      <c r="F26" s="87">
        <v>1.507815600582185E-2</v>
      </c>
      <c r="G26" s="87">
        <v>9.9739526470904574E-2</v>
      </c>
      <c r="H26" s="87">
        <v>2.9597926283534033E-2</v>
      </c>
      <c r="I26" s="87">
        <v>3.9420209701949926</v>
      </c>
      <c r="J26" s="87">
        <v>3.9634131061908509</v>
      </c>
      <c r="K26" s="87">
        <v>3.2347912704573516</v>
      </c>
      <c r="L26" s="87">
        <v>0.79787429312491476</v>
      </c>
      <c r="M26" s="137">
        <v>100.00000000000016</v>
      </c>
    </row>
    <row r="27" spans="1:13" ht="15" thickBot="1" x14ac:dyDescent="0.45">
      <c r="A27" s="88" t="s">
        <v>255</v>
      </c>
      <c r="B27" s="87">
        <v>89.324004543233997</v>
      </c>
      <c r="C27" s="87">
        <v>0</v>
      </c>
      <c r="D27" s="87">
        <v>0</v>
      </c>
      <c r="E27" s="87">
        <v>5.0855087572911417</v>
      </c>
      <c r="F27" s="87">
        <v>0</v>
      </c>
      <c r="G27" s="87">
        <v>0.16094147142744342</v>
      </c>
      <c r="H27" s="87">
        <v>0</v>
      </c>
      <c r="I27" s="87">
        <v>1.545696816595244</v>
      </c>
      <c r="J27" s="87">
        <v>1.0103239535241373</v>
      </c>
      <c r="K27" s="87">
        <v>1.3676718425884</v>
      </c>
      <c r="L27" s="87">
        <v>1.5058526153396197</v>
      </c>
      <c r="M27" s="137">
        <v>99.999999999999972</v>
      </c>
    </row>
    <row r="28" spans="1:13" ht="15" thickBot="1" x14ac:dyDescent="0.45">
      <c r="A28" s="88" t="s">
        <v>48</v>
      </c>
      <c r="B28" s="87">
        <v>66.244693967118621</v>
      </c>
      <c r="C28" s="87">
        <v>0.23422803579012022</v>
      </c>
      <c r="D28" s="87">
        <v>2.9486317360578364E-2</v>
      </c>
      <c r="E28" s="87">
        <v>17.008112197558702</v>
      </c>
      <c r="F28" s="87">
        <v>2.5299679953916195E-2</v>
      </c>
      <c r="G28" s="87">
        <v>5.8250557541170665E-2</v>
      </c>
      <c r="H28" s="87">
        <v>4.9662442939566884E-2</v>
      </c>
      <c r="I28" s="87">
        <v>5.5664957875373222</v>
      </c>
      <c r="J28" s="87">
        <v>5.9653204669573485</v>
      </c>
      <c r="K28" s="87">
        <v>4.5005167304237936</v>
      </c>
      <c r="L28" s="87">
        <v>0.31793381681897814</v>
      </c>
      <c r="M28" s="137">
        <v>100.00000000000013</v>
      </c>
    </row>
    <row r="29" spans="1:13" ht="15" thickBot="1" x14ac:dyDescent="0.45">
      <c r="A29" s="86" t="s">
        <v>15</v>
      </c>
      <c r="B29" s="87">
        <v>11.736607288019396</v>
      </c>
      <c r="C29" s="87">
        <v>1.2755476485791586</v>
      </c>
      <c r="D29" s="87">
        <v>6.7094418837761585E-2</v>
      </c>
      <c r="E29" s="87">
        <v>60.01573455379836</v>
      </c>
      <c r="F29" s="87">
        <v>0</v>
      </c>
      <c r="G29" s="87">
        <v>2.7379557476731802E-2</v>
      </c>
      <c r="H29" s="87">
        <v>1.1772575307245112E-2</v>
      </c>
      <c r="I29" s="87">
        <v>6.2124999876582923</v>
      </c>
      <c r="J29" s="87">
        <v>7.6398440351632759</v>
      </c>
      <c r="K29" s="87">
        <v>12.36201705688385</v>
      </c>
      <c r="L29" s="87">
        <v>0.65150287827561892</v>
      </c>
      <c r="M29" s="137">
        <v>99.999999999999702</v>
      </c>
    </row>
    <row r="30" spans="1:13" ht="15" thickBot="1" x14ac:dyDescent="0.45">
      <c r="A30" s="89" t="s">
        <v>20</v>
      </c>
      <c r="B30" s="90">
        <v>40.19081588354382</v>
      </c>
      <c r="C30" s="90">
        <v>0.76918189052116925</v>
      </c>
      <c r="D30" s="90">
        <v>4.5019725761803117E-2</v>
      </c>
      <c r="E30" s="90">
        <v>38.697294273225694</v>
      </c>
      <c r="F30" s="90">
        <v>6.7212895700912156E-3</v>
      </c>
      <c r="G30" s="90">
        <v>5.9634980799376361E-2</v>
      </c>
      <c r="H30" s="90">
        <v>1.9718463753676294E-2</v>
      </c>
      <c r="I30" s="90">
        <v>5.2004036190244562</v>
      </c>
      <c r="J30" s="90">
        <v>6.001025810406774</v>
      </c>
      <c r="K30" s="90">
        <v>8.2934341705887125</v>
      </c>
      <c r="L30" s="90">
        <v>0.71674989280486601</v>
      </c>
      <c r="M30" s="137">
        <v>100.00000000000044</v>
      </c>
    </row>
    <row r="31" spans="1:13" ht="15.45" x14ac:dyDescent="0.4">
      <c r="A31" s="244" t="s">
        <v>281</v>
      </c>
      <c r="B31" s="244"/>
      <c r="C31" s="244"/>
      <c r="D31" s="244"/>
      <c r="E31" s="244"/>
      <c r="F31" s="244"/>
      <c r="G31" s="244"/>
      <c r="H31" s="244"/>
      <c r="I31" s="244"/>
      <c r="J31" s="244"/>
      <c r="K31" s="244"/>
      <c r="L31" s="244"/>
    </row>
    <row r="32" spans="1:13" ht="15.45" x14ac:dyDescent="0.4">
      <c r="A32" s="28"/>
    </row>
  </sheetData>
  <mergeCells count="4">
    <mergeCell ref="A1:L1"/>
    <mergeCell ref="A31:L31"/>
    <mergeCell ref="A4:M4"/>
    <mergeCell ref="A25:M2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1332-4671-4C12-BA99-BA0F16C8CFAA}">
  <dimension ref="A1:B33"/>
  <sheetViews>
    <sheetView topLeftCell="A15" workbookViewId="0">
      <selection activeCell="F26" sqref="F26"/>
    </sheetView>
  </sheetViews>
  <sheetFormatPr baseColWidth="10" defaultRowHeight="14.6" x14ac:dyDescent="0.4"/>
  <cols>
    <col min="1" max="1" width="41.84375" customWidth="1"/>
    <col min="2" max="2" width="27.07421875" customWidth="1"/>
  </cols>
  <sheetData>
    <row r="1" spans="1:2" ht="41.25" customHeight="1" thickBot="1" x14ac:dyDescent="0.45">
      <c r="A1" s="201" t="s">
        <v>175</v>
      </c>
      <c r="B1" s="201"/>
    </row>
    <row r="2" spans="1:2" ht="15.9" thickBot="1" x14ac:dyDescent="0.45">
      <c r="A2" s="141" t="s">
        <v>301</v>
      </c>
      <c r="B2" s="103" t="s">
        <v>58</v>
      </c>
    </row>
    <row r="3" spans="1:2" ht="15.9" thickBot="1" x14ac:dyDescent="0.45">
      <c r="A3" s="210" t="s">
        <v>3</v>
      </c>
      <c r="B3" s="212"/>
    </row>
    <row r="4" spans="1:2" ht="15.9" thickBot="1" x14ac:dyDescent="0.45">
      <c r="A4" s="4" t="s">
        <v>4</v>
      </c>
      <c r="B4" s="56">
        <v>75.199041460518757</v>
      </c>
    </row>
    <row r="5" spans="1:2" ht="15.9" thickBot="1" x14ac:dyDescent="0.45">
      <c r="A5" s="4" t="s">
        <v>5</v>
      </c>
      <c r="B5" s="56">
        <v>92.157930604073897</v>
      </c>
    </row>
    <row r="6" spans="1:2" ht="15.9" thickBot="1" x14ac:dyDescent="0.45">
      <c r="A6" s="4" t="s">
        <v>6</v>
      </c>
      <c r="B6" s="56">
        <v>92.675150166944746</v>
      </c>
    </row>
    <row r="7" spans="1:2" ht="15.9" thickBot="1" x14ac:dyDescent="0.45">
      <c r="A7" s="4" t="s">
        <v>7</v>
      </c>
      <c r="B7" s="56">
        <v>92.302525379493389</v>
      </c>
    </row>
    <row r="8" spans="1:2" ht="15.9" thickBot="1" x14ac:dyDescent="0.45">
      <c r="A8" s="4" t="s">
        <v>8</v>
      </c>
      <c r="B8" s="56">
        <v>81.929773265145641</v>
      </c>
    </row>
    <row r="9" spans="1:2" ht="15.9" thickBot="1" x14ac:dyDescent="0.45">
      <c r="A9" s="4" t="s">
        <v>9</v>
      </c>
      <c r="B9" s="56">
        <v>52.001675010744449</v>
      </c>
    </row>
    <row r="10" spans="1:2" ht="15.9" thickBot="1" x14ac:dyDescent="0.45">
      <c r="A10" s="4" t="s">
        <v>10</v>
      </c>
      <c r="B10" s="56">
        <v>52.995037029515714</v>
      </c>
    </row>
    <row r="11" spans="1:2" ht="15.9" thickBot="1" x14ac:dyDescent="0.45">
      <c r="A11" s="4" t="s">
        <v>11</v>
      </c>
      <c r="B11" s="56">
        <v>90.632681404759325</v>
      </c>
    </row>
    <row r="12" spans="1:2" ht="15.9" thickBot="1" x14ac:dyDescent="0.45">
      <c r="A12" s="4" t="s">
        <v>205</v>
      </c>
      <c r="B12" s="56">
        <v>9.7192512044176613</v>
      </c>
    </row>
    <row r="13" spans="1:2" ht="15.9" thickBot="1" x14ac:dyDescent="0.45">
      <c r="A13" s="4" t="s">
        <v>206</v>
      </c>
      <c r="B13" s="56">
        <v>2.5760890564256873</v>
      </c>
    </row>
    <row r="14" spans="1:2" ht="15.9" thickBot="1" x14ac:dyDescent="0.45">
      <c r="A14" s="4" t="s">
        <v>207</v>
      </c>
      <c r="B14" s="56">
        <v>63.474014456144801</v>
      </c>
    </row>
    <row r="15" spans="1:2" ht="15.9" thickBot="1" x14ac:dyDescent="0.45">
      <c r="A15" s="4" t="s">
        <v>208</v>
      </c>
      <c r="B15" s="56">
        <v>77.205229810781432</v>
      </c>
    </row>
    <row r="16" spans="1:2" ht="15.9" thickBot="1" x14ac:dyDescent="0.45">
      <c r="A16" s="4" t="s">
        <v>209</v>
      </c>
      <c r="B16" s="56">
        <v>87.412016310530419</v>
      </c>
    </row>
    <row r="17" spans="1:2" ht="15.9" thickBot="1" x14ac:dyDescent="0.45">
      <c r="A17" s="4" t="s">
        <v>210</v>
      </c>
      <c r="B17" s="56">
        <v>46.222962006791981</v>
      </c>
    </row>
    <row r="18" spans="1:2" ht="15.9" thickBot="1" x14ac:dyDescent="0.45">
      <c r="A18" s="4" t="s">
        <v>211</v>
      </c>
      <c r="B18" s="56">
        <v>93.58513300736567</v>
      </c>
    </row>
    <row r="19" spans="1:2" ht="15.9" thickBot="1" x14ac:dyDescent="0.45">
      <c r="A19" s="4" t="s">
        <v>212</v>
      </c>
      <c r="B19" s="56">
        <v>75.492230229382145</v>
      </c>
    </row>
    <row r="20" spans="1:2" ht="15.9" thickBot="1" x14ac:dyDescent="0.45">
      <c r="A20" s="4" t="s">
        <v>213</v>
      </c>
      <c r="B20" s="56">
        <v>66.55963198915984</v>
      </c>
    </row>
    <row r="21" spans="1:2" ht="15.9" thickBot="1" x14ac:dyDescent="0.45">
      <c r="A21" s="4" t="s">
        <v>214</v>
      </c>
      <c r="B21" s="56">
        <v>40.576402952460597</v>
      </c>
    </row>
    <row r="22" spans="1:2" ht="15.9" thickBot="1" x14ac:dyDescent="0.45">
      <c r="A22" s="4" t="s">
        <v>215</v>
      </c>
      <c r="B22" s="56">
        <v>53.452128108870077</v>
      </c>
    </row>
    <row r="23" spans="1:2" ht="15.9" thickBot="1" x14ac:dyDescent="0.45">
      <c r="A23" s="4" t="s">
        <v>12</v>
      </c>
      <c r="B23" s="56">
        <v>94.409513300525177</v>
      </c>
    </row>
    <row r="24" spans="1:2" ht="15.9" thickBot="1" x14ac:dyDescent="0.45">
      <c r="A24" s="210" t="s">
        <v>13</v>
      </c>
      <c r="B24" s="212"/>
    </row>
    <row r="25" spans="1:2" ht="15.9" thickBot="1" x14ac:dyDescent="0.45">
      <c r="A25" s="4" t="s">
        <v>14</v>
      </c>
      <c r="B25" s="56">
        <v>87.91748475127163</v>
      </c>
    </row>
    <row r="26" spans="1:2" ht="15.9" thickBot="1" x14ac:dyDescent="0.45">
      <c r="A26" s="13" t="s">
        <v>257</v>
      </c>
      <c r="B26" s="56">
        <v>94.409513300525177</v>
      </c>
    </row>
    <row r="27" spans="1:2" ht="15.9" thickBot="1" x14ac:dyDescent="0.45">
      <c r="A27" s="13" t="s">
        <v>48</v>
      </c>
      <c r="B27" s="56">
        <v>83.516520517828084</v>
      </c>
    </row>
    <row r="28" spans="1:2" ht="15.9" thickBot="1" x14ac:dyDescent="0.45">
      <c r="A28" s="4" t="s">
        <v>15</v>
      </c>
      <c r="B28" s="56">
        <v>73.094983909234656</v>
      </c>
    </row>
    <row r="29" spans="1:2" ht="15.9" thickBot="1" x14ac:dyDescent="0.45">
      <c r="A29" s="5" t="s">
        <v>20</v>
      </c>
      <c r="B29" s="57">
        <v>79.702311773052443</v>
      </c>
    </row>
    <row r="30" spans="1:2" ht="15.45" x14ac:dyDescent="0.4">
      <c r="A30" s="244" t="s">
        <v>281</v>
      </c>
      <c r="B30" s="244"/>
    </row>
    <row r="31" spans="1:2" ht="15.45" x14ac:dyDescent="0.4">
      <c r="A31" s="9"/>
    </row>
    <row r="32" spans="1:2" x14ac:dyDescent="0.4">
      <c r="A32" s="33" t="s">
        <v>82</v>
      </c>
    </row>
    <row r="33" spans="1:1" ht="15.45" x14ac:dyDescent="0.4">
      <c r="A33" s="28"/>
    </row>
  </sheetData>
  <mergeCells count="4">
    <mergeCell ref="A24:B24"/>
    <mergeCell ref="A1:B1"/>
    <mergeCell ref="A30:B30"/>
    <mergeCell ref="A3:B3"/>
  </mergeCells>
  <hyperlinks>
    <hyperlink ref="B2" location="_ftn2" display="_ftn2" xr:uid="{22B3B213-C230-4FFC-A054-2B1B2DC25A35}"/>
    <hyperlink ref="A32" location="_ftnref2" display="_ftnref2" xr:uid="{389E70DF-6DD5-4F20-82AE-17EA14A02BB1}"/>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79DB-40F0-4C39-A4BD-5B8B66C6EB84}">
  <dimension ref="A1:N33"/>
  <sheetViews>
    <sheetView topLeftCell="A19" workbookViewId="0">
      <selection activeCell="E13" sqref="E13"/>
    </sheetView>
  </sheetViews>
  <sheetFormatPr baseColWidth="10" defaultRowHeight="14.6" x14ac:dyDescent="0.4"/>
  <cols>
    <col min="1" max="1" width="22" customWidth="1"/>
  </cols>
  <sheetData>
    <row r="1" spans="1:14" ht="15.45" x14ac:dyDescent="0.4">
      <c r="A1" s="257" t="s">
        <v>176</v>
      </c>
      <c r="B1" s="257"/>
      <c r="C1" s="257"/>
      <c r="D1" s="257"/>
      <c r="E1" s="257"/>
      <c r="F1" s="257"/>
      <c r="G1" s="257"/>
      <c r="H1" s="257"/>
      <c r="I1" s="257"/>
      <c r="J1" s="257"/>
      <c r="K1" s="257"/>
    </row>
    <row r="2" spans="1:14" ht="15.9" thickBot="1" x14ac:dyDescent="0.45">
      <c r="A2" s="3"/>
      <c r="B2" s="3"/>
      <c r="C2" s="3"/>
      <c r="D2" s="3"/>
      <c r="E2" s="3"/>
      <c r="F2" s="3"/>
      <c r="G2" s="3"/>
      <c r="H2" s="3"/>
      <c r="I2" s="3"/>
      <c r="J2" s="3"/>
      <c r="K2" s="3"/>
    </row>
    <row r="3" spans="1:14" ht="62.15" thickBot="1" x14ac:dyDescent="0.45">
      <c r="A3" s="167" t="s">
        <v>301</v>
      </c>
      <c r="B3" s="66" t="s">
        <v>59</v>
      </c>
      <c r="C3" s="66" t="s">
        <v>258</v>
      </c>
      <c r="D3" s="66" t="s">
        <v>259</v>
      </c>
      <c r="E3" s="66" t="s">
        <v>260</v>
      </c>
      <c r="F3" s="66" t="s">
        <v>261</v>
      </c>
      <c r="G3" s="66" t="s">
        <v>262</v>
      </c>
      <c r="H3" s="66" t="s">
        <v>263</v>
      </c>
      <c r="I3" s="66" t="s">
        <v>264</v>
      </c>
      <c r="J3" s="66" t="s">
        <v>61</v>
      </c>
      <c r="K3" s="66" t="s">
        <v>60</v>
      </c>
      <c r="L3" s="66" t="s">
        <v>265</v>
      </c>
      <c r="M3" s="66" t="s">
        <v>266</v>
      </c>
      <c r="N3" s="66" t="s">
        <v>20</v>
      </c>
    </row>
    <row r="4" spans="1:14" ht="15.9" thickBot="1" x14ac:dyDescent="0.45">
      <c r="A4" s="260" t="s">
        <v>3</v>
      </c>
      <c r="B4" s="261"/>
      <c r="C4" s="261"/>
      <c r="D4" s="261"/>
      <c r="E4" s="261"/>
      <c r="F4" s="261"/>
      <c r="G4" s="261"/>
      <c r="H4" s="261"/>
      <c r="I4" s="261"/>
      <c r="J4" s="261"/>
      <c r="K4" s="261"/>
      <c r="L4" s="261"/>
      <c r="M4" s="261"/>
      <c r="N4" s="261"/>
    </row>
    <row r="5" spans="1:14" ht="15.9" thickBot="1" x14ac:dyDescent="0.45">
      <c r="A5" s="10" t="s">
        <v>4</v>
      </c>
      <c r="B5" s="67">
        <v>0.15540265974406139</v>
      </c>
      <c r="C5" s="67">
        <v>35.969969370300895</v>
      </c>
      <c r="D5" s="67">
        <v>4.6847679161101938</v>
      </c>
      <c r="E5" s="67">
        <v>11.007260282239734</v>
      </c>
      <c r="F5" s="67">
        <v>0</v>
      </c>
      <c r="G5" s="67">
        <v>27.156677436976935</v>
      </c>
      <c r="H5" s="67">
        <v>5.6960653152754377</v>
      </c>
      <c r="I5" s="67">
        <v>10.969162854328236</v>
      </c>
      <c r="J5" s="67">
        <v>1.0182132629427982</v>
      </c>
      <c r="K5" s="67">
        <v>1.3195182100114211</v>
      </c>
      <c r="L5" s="67">
        <v>0.50348704954455614</v>
      </c>
      <c r="M5" s="67">
        <v>1.5194756425257683</v>
      </c>
      <c r="N5" s="67">
        <v>100.00000000000003</v>
      </c>
    </row>
    <row r="6" spans="1:14" ht="15.9" thickBot="1" x14ac:dyDescent="0.45">
      <c r="A6" s="10" t="s">
        <v>5</v>
      </c>
      <c r="B6" s="67">
        <v>0.32198126232326341</v>
      </c>
      <c r="C6" s="67">
        <v>29.133925383702646</v>
      </c>
      <c r="D6" s="67">
        <v>5.2867281322995989</v>
      </c>
      <c r="E6" s="67">
        <v>13.381833772258419</v>
      </c>
      <c r="F6" s="67">
        <v>7.9255052229299405E-2</v>
      </c>
      <c r="G6" s="67">
        <v>24.334505902444221</v>
      </c>
      <c r="H6" s="67">
        <v>16.031961608008366</v>
      </c>
      <c r="I6" s="67">
        <v>10.489475568132034</v>
      </c>
      <c r="J6" s="67">
        <v>0.48435752278576627</v>
      </c>
      <c r="K6" s="67">
        <v>0.15199193193880597</v>
      </c>
      <c r="L6" s="67">
        <v>0</v>
      </c>
      <c r="M6" s="67">
        <v>0.30398386387761195</v>
      </c>
      <c r="N6" s="67">
        <v>100.00000000000006</v>
      </c>
    </row>
    <row r="7" spans="1:14" ht="15.9" thickBot="1" x14ac:dyDescent="0.45">
      <c r="A7" s="10" t="s">
        <v>6</v>
      </c>
      <c r="B7" s="67">
        <v>0.16807927143376622</v>
      </c>
      <c r="C7" s="67">
        <v>15.738702283890651</v>
      </c>
      <c r="D7" s="67">
        <v>2.0037329487607476</v>
      </c>
      <c r="E7" s="67">
        <v>4.271345504701225</v>
      </c>
      <c r="F7" s="67">
        <v>0</v>
      </c>
      <c r="G7" s="67">
        <v>39.25667696554499</v>
      </c>
      <c r="H7" s="67">
        <v>29.818854372661015</v>
      </c>
      <c r="I7" s="67">
        <v>8.6529171893291963</v>
      </c>
      <c r="J7" s="67">
        <v>0</v>
      </c>
      <c r="K7" s="67">
        <v>8.9691463678635577E-2</v>
      </c>
      <c r="L7" s="67">
        <v>0</v>
      </c>
      <c r="M7" s="67">
        <v>0</v>
      </c>
      <c r="N7" s="67">
        <v>100.00000000000023</v>
      </c>
    </row>
    <row r="8" spans="1:14" ht="15.9" thickBot="1" x14ac:dyDescent="0.45">
      <c r="A8" s="10" t="s">
        <v>7</v>
      </c>
      <c r="B8" s="67">
        <v>0</v>
      </c>
      <c r="C8" s="67">
        <v>10.670751281503655</v>
      </c>
      <c r="D8" s="67">
        <v>8.0659142014547029</v>
      </c>
      <c r="E8" s="67">
        <v>35.77562722409273</v>
      </c>
      <c r="F8" s="67">
        <v>0</v>
      </c>
      <c r="G8" s="67">
        <v>27.28681550941031</v>
      </c>
      <c r="H8" s="67">
        <v>8.3290222251786243</v>
      </c>
      <c r="I8" s="67">
        <v>9.4346293698632753</v>
      </c>
      <c r="J8" s="67">
        <v>0.24342665389750739</v>
      </c>
      <c r="K8" s="67">
        <v>0</v>
      </c>
      <c r="L8" s="67">
        <v>0</v>
      </c>
      <c r="M8" s="67">
        <v>0.1938135345993473</v>
      </c>
      <c r="N8" s="67">
        <v>100.00000000000014</v>
      </c>
    </row>
    <row r="9" spans="1:14" ht="15.9" thickBot="1" x14ac:dyDescent="0.45">
      <c r="A9" s="10" t="s">
        <v>8</v>
      </c>
      <c r="B9" s="67">
        <v>0.56549106498055401</v>
      </c>
      <c r="C9" s="67">
        <v>18.533628393291046</v>
      </c>
      <c r="D9" s="67">
        <v>1.5817757400011674</v>
      </c>
      <c r="E9" s="67">
        <v>35.177009818481118</v>
      </c>
      <c r="F9" s="67">
        <v>0</v>
      </c>
      <c r="G9" s="67">
        <v>33.133031537695018</v>
      </c>
      <c r="H9" s="67">
        <v>10.201379799959598</v>
      </c>
      <c r="I9" s="67">
        <v>0.80768364559131112</v>
      </c>
      <c r="J9" s="67">
        <v>0</v>
      </c>
      <c r="K9" s="67">
        <v>0</v>
      </c>
      <c r="L9" s="67">
        <v>0</v>
      </c>
      <c r="M9" s="67">
        <v>0</v>
      </c>
      <c r="N9" s="67">
        <v>99.999999999999815</v>
      </c>
    </row>
    <row r="10" spans="1:14" ht="15.9" thickBot="1" x14ac:dyDescent="0.45">
      <c r="A10" s="10" t="s">
        <v>9</v>
      </c>
      <c r="B10" s="67">
        <v>0</v>
      </c>
      <c r="C10" s="67">
        <v>24.571960735516409</v>
      </c>
      <c r="D10" s="67">
        <v>3.1939434419829591</v>
      </c>
      <c r="E10" s="67">
        <v>29.683820645127945</v>
      </c>
      <c r="F10" s="67">
        <v>5.4636119151860188E-2</v>
      </c>
      <c r="G10" s="67">
        <v>35.508492356721923</v>
      </c>
      <c r="H10" s="67">
        <v>2.5980719223362452</v>
      </c>
      <c r="I10" s="67">
        <v>4.3210011097134808</v>
      </c>
      <c r="J10" s="67">
        <v>0</v>
      </c>
      <c r="K10" s="67">
        <v>0</v>
      </c>
      <c r="L10" s="67">
        <v>0</v>
      </c>
      <c r="M10" s="67">
        <v>6.8073669449435839E-2</v>
      </c>
      <c r="N10" s="67">
        <v>100.00000000000026</v>
      </c>
    </row>
    <row r="11" spans="1:14" ht="15.9" thickBot="1" x14ac:dyDescent="0.45">
      <c r="A11" s="10" t="s">
        <v>10</v>
      </c>
      <c r="B11" s="67">
        <v>0</v>
      </c>
      <c r="C11" s="67">
        <v>20.216403247157391</v>
      </c>
      <c r="D11" s="67">
        <v>3.6282986474902321</v>
      </c>
      <c r="E11" s="67">
        <v>11.738485473126893</v>
      </c>
      <c r="F11" s="67">
        <v>0.17026053740785441</v>
      </c>
      <c r="G11" s="67">
        <v>53.281973180798303</v>
      </c>
      <c r="H11" s="67">
        <v>9.4010960017262892</v>
      </c>
      <c r="I11" s="67">
        <v>1.4893914793377814</v>
      </c>
      <c r="J11" s="67">
        <v>7.4091432955088674E-2</v>
      </c>
      <c r="K11" s="67">
        <v>0</v>
      </c>
      <c r="L11" s="67">
        <v>0</v>
      </c>
      <c r="M11" s="67">
        <v>0</v>
      </c>
      <c r="N11" s="67">
        <v>99.999999999999829</v>
      </c>
    </row>
    <row r="12" spans="1:14" ht="15.9" thickBot="1" x14ac:dyDescent="0.45">
      <c r="A12" s="10" t="s">
        <v>11</v>
      </c>
      <c r="B12" s="67">
        <v>0</v>
      </c>
      <c r="C12" s="67">
        <v>5.205545713150852</v>
      </c>
      <c r="D12" s="67">
        <v>10.257396885608648</v>
      </c>
      <c r="E12" s="67">
        <v>1.0924086188837734</v>
      </c>
      <c r="F12" s="67">
        <v>7.5889534462743411</v>
      </c>
      <c r="G12" s="67">
        <v>21.375799331428826</v>
      </c>
      <c r="H12" s="67">
        <v>0.91831622840363081</v>
      </c>
      <c r="I12" s="67">
        <v>1.3038988227399735</v>
      </c>
      <c r="J12" s="67">
        <v>52.257680953510068</v>
      </c>
      <c r="K12" s="67">
        <v>0</v>
      </c>
      <c r="L12" s="67">
        <v>0</v>
      </c>
      <c r="M12" s="67">
        <v>0</v>
      </c>
      <c r="N12" s="67">
        <v>100.00000000000011</v>
      </c>
    </row>
    <row r="13" spans="1:14" ht="15.9" thickBot="1" x14ac:dyDescent="0.45">
      <c r="A13" s="10" t="s">
        <v>205</v>
      </c>
      <c r="B13" s="67">
        <v>0</v>
      </c>
      <c r="C13" s="67">
        <v>0</v>
      </c>
      <c r="D13" s="67">
        <v>0</v>
      </c>
      <c r="E13" s="67">
        <v>23.299571148594943</v>
      </c>
      <c r="F13" s="67">
        <v>0</v>
      </c>
      <c r="G13" s="67">
        <v>62.095828593084867</v>
      </c>
      <c r="H13" s="67">
        <v>14.51419694984841</v>
      </c>
      <c r="I13" s="67">
        <v>9.0403308471714655E-2</v>
      </c>
      <c r="J13" s="67">
        <v>0</v>
      </c>
      <c r="K13" s="67">
        <v>0</v>
      </c>
      <c r="L13" s="67">
        <v>0</v>
      </c>
      <c r="M13" s="67">
        <v>0</v>
      </c>
      <c r="N13" s="67">
        <v>99.999999999999943</v>
      </c>
    </row>
    <row r="14" spans="1:14" ht="15.9" thickBot="1" x14ac:dyDescent="0.45">
      <c r="A14" s="10" t="s">
        <v>206</v>
      </c>
      <c r="B14" s="67">
        <v>0</v>
      </c>
      <c r="C14" s="67">
        <v>0</v>
      </c>
      <c r="D14" s="67">
        <v>2.1358651963203599</v>
      </c>
      <c r="E14" s="67">
        <v>1.0679325981601799</v>
      </c>
      <c r="F14" s="67">
        <v>1.7555260334449225</v>
      </c>
      <c r="G14" s="67">
        <v>21.230694261653884</v>
      </c>
      <c r="H14" s="67">
        <v>3.6377428858313445</v>
      </c>
      <c r="I14" s="67">
        <v>69.333071683496811</v>
      </c>
      <c r="J14" s="67">
        <v>0</v>
      </c>
      <c r="K14" s="67">
        <v>0.83916734109236468</v>
      </c>
      <c r="L14" s="67">
        <v>0</v>
      </c>
      <c r="M14" s="67">
        <v>0</v>
      </c>
      <c r="N14" s="67">
        <v>99.999999999999872</v>
      </c>
    </row>
    <row r="15" spans="1:14" ht="15.9" thickBot="1" x14ac:dyDescent="0.45">
      <c r="A15" s="10" t="s">
        <v>207</v>
      </c>
      <c r="B15" s="67">
        <v>0.32004253943085798</v>
      </c>
      <c r="C15" s="67">
        <v>31.729383340892035</v>
      </c>
      <c r="D15" s="67">
        <v>2.1670421404559881</v>
      </c>
      <c r="E15" s="67">
        <v>32.717110912924483</v>
      </c>
      <c r="F15" s="67">
        <v>0</v>
      </c>
      <c r="G15" s="67">
        <v>14.126046869861094</v>
      </c>
      <c r="H15" s="67">
        <v>5.0186234508207885</v>
      </c>
      <c r="I15" s="67">
        <v>13.366148119117227</v>
      </c>
      <c r="J15" s="67">
        <v>0.55560262649725733</v>
      </c>
      <c r="K15" s="67">
        <v>0</v>
      </c>
      <c r="L15" s="67">
        <v>0</v>
      </c>
      <c r="M15" s="67">
        <v>0</v>
      </c>
      <c r="N15" s="67">
        <v>99.99999999999973</v>
      </c>
    </row>
    <row r="16" spans="1:14" ht="15.9" thickBot="1" x14ac:dyDescent="0.45">
      <c r="A16" s="10" t="s">
        <v>208</v>
      </c>
      <c r="B16" s="67">
        <v>0.12940418652223004</v>
      </c>
      <c r="C16" s="67">
        <v>20.361370949926531</v>
      </c>
      <c r="D16" s="67">
        <v>1.0152524530020928</v>
      </c>
      <c r="E16" s="67">
        <v>8.3558523385748948</v>
      </c>
      <c r="F16" s="67">
        <v>0</v>
      </c>
      <c r="G16" s="67">
        <v>27.225473898483205</v>
      </c>
      <c r="H16" s="67">
        <v>21.96198035035529</v>
      </c>
      <c r="I16" s="67">
        <v>19.655842720932839</v>
      </c>
      <c r="J16" s="67">
        <v>8.6505778283555351E-2</v>
      </c>
      <c r="K16" s="67">
        <v>0.80076399852304392</v>
      </c>
      <c r="L16" s="67">
        <v>0</v>
      </c>
      <c r="M16" s="67">
        <v>0.40755332539637262</v>
      </c>
      <c r="N16" s="67">
        <v>100.00000000000006</v>
      </c>
    </row>
    <row r="17" spans="1:14" ht="15.9" thickBot="1" x14ac:dyDescent="0.45">
      <c r="A17" s="10" t="s">
        <v>209</v>
      </c>
      <c r="B17" s="67">
        <v>0</v>
      </c>
      <c r="C17" s="67">
        <v>1.4541648360658939</v>
      </c>
      <c r="D17" s="67">
        <v>2.3552926150469213</v>
      </c>
      <c r="E17" s="67">
        <v>2.844895792573749</v>
      </c>
      <c r="F17" s="67">
        <v>0</v>
      </c>
      <c r="G17" s="67">
        <v>21.863499319536324</v>
      </c>
      <c r="H17" s="67">
        <v>57.330214423806083</v>
      </c>
      <c r="I17" s="67">
        <v>14.151933012970867</v>
      </c>
      <c r="J17" s="67">
        <v>0</v>
      </c>
      <c r="K17" s="67">
        <v>0</v>
      </c>
      <c r="L17" s="67">
        <v>0</v>
      </c>
      <c r="M17" s="67">
        <v>0</v>
      </c>
      <c r="N17" s="67">
        <v>99.999999999999844</v>
      </c>
    </row>
    <row r="18" spans="1:14" ht="15.9" thickBot="1" x14ac:dyDescent="0.45">
      <c r="A18" s="10" t="s">
        <v>210</v>
      </c>
      <c r="B18" s="67">
        <v>0</v>
      </c>
      <c r="C18" s="67">
        <v>7.1736576574047248</v>
      </c>
      <c r="D18" s="67">
        <v>1.6742040813166079</v>
      </c>
      <c r="E18" s="67">
        <v>51.935681545865528</v>
      </c>
      <c r="F18" s="67">
        <v>0</v>
      </c>
      <c r="G18" s="67">
        <v>16.382487009449033</v>
      </c>
      <c r="H18" s="67">
        <v>3.5149365321462041</v>
      </c>
      <c r="I18" s="67">
        <v>19.049488899062634</v>
      </c>
      <c r="J18" s="67">
        <v>0.26954427475553261</v>
      </c>
      <c r="K18" s="67">
        <v>0</v>
      </c>
      <c r="L18" s="67">
        <v>0</v>
      </c>
      <c r="M18" s="67">
        <v>0</v>
      </c>
      <c r="N18" s="67">
        <v>100.00000000000027</v>
      </c>
    </row>
    <row r="19" spans="1:14" ht="15.9" thickBot="1" x14ac:dyDescent="0.45">
      <c r="A19" s="10" t="s">
        <v>211</v>
      </c>
      <c r="B19" s="67">
        <v>0.32750990966514959</v>
      </c>
      <c r="C19" s="67">
        <v>19.742969891324357</v>
      </c>
      <c r="D19" s="67">
        <v>2.9013474752780573</v>
      </c>
      <c r="E19" s="67">
        <v>10.910358552911974</v>
      </c>
      <c r="F19" s="67">
        <v>0</v>
      </c>
      <c r="G19" s="67">
        <v>27.092953921214587</v>
      </c>
      <c r="H19" s="67">
        <v>27.386485758274809</v>
      </c>
      <c r="I19" s="67">
        <v>11.552103545786448</v>
      </c>
      <c r="J19" s="67">
        <v>0</v>
      </c>
      <c r="K19" s="67">
        <v>8.6270945544352509E-2</v>
      </c>
      <c r="L19" s="67">
        <v>0</v>
      </c>
      <c r="M19" s="67">
        <v>0</v>
      </c>
      <c r="N19" s="67">
        <v>99.999999999999744</v>
      </c>
    </row>
    <row r="20" spans="1:14" ht="15.9" thickBot="1" x14ac:dyDescent="0.45">
      <c r="A20" s="10" t="s">
        <v>212</v>
      </c>
      <c r="B20" s="67">
        <v>8.4065809706211275E-2</v>
      </c>
      <c r="C20" s="67">
        <v>14.949771124793502</v>
      </c>
      <c r="D20" s="67">
        <v>4.5257871081274557</v>
      </c>
      <c r="E20" s="67">
        <v>7.9244296594140273</v>
      </c>
      <c r="F20" s="67">
        <v>1.240310277083555</v>
      </c>
      <c r="G20" s="67">
        <v>11.615451237605342</v>
      </c>
      <c r="H20" s="67">
        <v>31.642789653811469</v>
      </c>
      <c r="I20" s="67">
        <v>26.52905499296795</v>
      </c>
      <c r="J20" s="67">
        <v>1.4883401364904121</v>
      </c>
      <c r="K20" s="67">
        <v>0</v>
      </c>
      <c r="L20" s="67">
        <v>0</v>
      </c>
      <c r="M20" s="67">
        <v>0</v>
      </c>
      <c r="N20" s="67">
        <v>99.999999999999929</v>
      </c>
    </row>
    <row r="21" spans="1:14" ht="15.9" thickBot="1" x14ac:dyDescent="0.45">
      <c r="A21" s="10" t="s">
        <v>213</v>
      </c>
      <c r="B21" s="67">
        <v>0</v>
      </c>
      <c r="C21" s="67">
        <v>6.5845637453720798</v>
      </c>
      <c r="D21" s="67">
        <v>4.1920547107384856</v>
      </c>
      <c r="E21" s="67">
        <v>5.5884784406003218</v>
      </c>
      <c r="F21" s="67">
        <v>0</v>
      </c>
      <c r="G21" s="67">
        <v>21.780105675544387</v>
      </c>
      <c r="H21" s="67">
        <v>34.07262825335188</v>
      </c>
      <c r="I21" s="67">
        <v>27.697024169897421</v>
      </c>
      <c r="J21" s="67">
        <v>0</v>
      </c>
      <c r="K21" s="67">
        <v>0</v>
      </c>
      <c r="L21" s="67">
        <v>0</v>
      </c>
      <c r="M21" s="67">
        <v>8.5145004495571885E-2</v>
      </c>
      <c r="N21" s="67">
        <v>100.00000000000014</v>
      </c>
    </row>
    <row r="22" spans="1:14" ht="15.9" thickBot="1" x14ac:dyDescent="0.45">
      <c r="A22" s="10" t="s">
        <v>214</v>
      </c>
      <c r="B22" s="67">
        <v>0.18017417784224643</v>
      </c>
      <c r="C22" s="67">
        <v>6.9910708879745069</v>
      </c>
      <c r="D22" s="67">
        <v>1.0882631995933505</v>
      </c>
      <c r="E22" s="67">
        <v>36.731235769811256</v>
      </c>
      <c r="F22" s="67">
        <v>0</v>
      </c>
      <c r="G22" s="67">
        <v>22.850377911723445</v>
      </c>
      <c r="H22" s="67">
        <v>21.946567050203868</v>
      </c>
      <c r="I22" s="67">
        <v>7.6484553773161865</v>
      </c>
      <c r="J22" s="67">
        <v>0</v>
      </c>
      <c r="K22" s="67">
        <v>1.2552780243072397</v>
      </c>
      <c r="L22" s="67">
        <v>0</v>
      </c>
      <c r="M22" s="67">
        <v>1.308577601228003</v>
      </c>
      <c r="N22" s="67">
        <v>100.00000000000011</v>
      </c>
    </row>
    <row r="23" spans="1:14" ht="15.9" thickBot="1" x14ac:dyDescent="0.45">
      <c r="A23" s="10" t="s">
        <v>215</v>
      </c>
      <c r="B23" s="67">
        <v>0</v>
      </c>
      <c r="C23" s="67">
        <v>15.696328480430852</v>
      </c>
      <c r="D23" s="67">
        <v>1.3956296000481068</v>
      </c>
      <c r="E23" s="67">
        <v>54.777256528204845</v>
      </c>
      <c r="F23" s="67">
        <v>0</v>
      </c>
      <c r="G23" s="67">
        <v>16.67605875019105</v>
      </c>
      <c r="H23" s="67">
        <v>4.3117535662935005</v>
      </c>
      <c r="I23" s="67">
        <v>7.1429730748315174</v>
      </c>
      <c r="J23" s="67">
        <v>0</v>
      </c>
      <c r="K23" s="67">
        <v>0</v>
      </c>
      <c r="L23" s="67">
        <v>0</v>
      </c>
      <c r="M23" s="67">
        <v>0</v>
      </c>
      <c r="N23" s="67">
        <v>99.999999999999872</v>
      </c>
    </row>
    <row r="24" spans="1:14" ht="15.9" thickBot="1" x14ac:dyDescent="0.45">
      <c r="A24" s="10" t="s">
        <v>12</v>
      </c>
      <c r="B24" s="67">
        <v>0.23072575913463406</v>
      </c>
      <c r="C24" s="67">
        <v>53.088753511431094</v>
      </c>
      <c r="D24" s="67">
        <v>4.6979860101693172</v>
      </c>
      <c r="E24" s="67">
        <v>20.401517134463525</v>
      </c>
      <c r="F24" s="67">
        <v>0</v>
      </c>
      <c r="G24" s="67">
        <v>14.381400356769806</v>
      </c>
      <c r="H24" s="67">
        <v>3.6847323520016984</v>
      </c>
      <c r="I24" s="67">
        <v>7.1445820259128948E-2</v>
      </c>
      <c r="J24" s="67">
        <v>3.4434390557707908</v>
      </c>
      <c r="K24" s="67">
        <v>0</v>
      </c>
      <c r="L24" s="67">
        <v>0</v>
      </c>
      <c r="M24" s="67">
        <v>0</v>
      </c>
      <c r="N24" s="67">
        <v>100</v>
      </c>
    </row>
    <row r="25" spans="1:14" ht="15.9" thickBot="1" x14ac:dyDescent="0.45">
      <c r="A25" s="260" t="s">
        <v>13</v>
      </c>
      <c r="B25" s="261"/>
      <c r="C25" s="261"/>
      <c r="D25" s="261"/>
      <c r="E25" s="261"/>
      <c r="F25" s="261"/>
      <c r="G25" s="261"/>
      <c r="H25" s="261"/>
      <c r="I25" s="261"/>
      <c r="J25" s="261"/>
      <c r="K25" s="261"/>
      <c r="L25" s="261"/>
      <c r="M25" s="261"/>
      <c r="N25" s="261"/>
    </row>
    <row r="26" spans="1:14" ht="15.9" thickBot="1" x14ac:dyDescent="0.45">
      <c r="A26" s="10" t="s">
        <v>14</v>
      </c>
      <c r="B26" s="67">
        <v>0.22476538671594104</v>
      </c>
      <c r="C26" s="67">
        <v>47.059668307807939</v>
      </c>
      <c r="D26" s="67">
        <v>6.2278240020203803</v>
      </c>
      <c r="E26" s="67">
        <v>18.523343029948322</v>
      </c>
      <c r="F26" s="67">
        <v>0.276821390164607</v>
      </c>
      <c r="G26" s="67">
        <v>12.629838836797159</v>
      </c>
      <c r="H26" s="67">
        <v>8.0936276159138032</v>
      </c>
      <c r="I26" s="67">
        <v>4.477698422271458</v>
      </c>
      <c r="J26" s="67">
        <v>2.3411197462295075</v>
      </c>
      <c r="K26" s="67">
        <v>3.8951809885592104E-2</v>
      </c>
      <c r="L26" s="67">
        <v>0</v>
      </c>
      <c r="M26" s="67">
        <v>0.10634145224566957</v>
      </c>
      <c r="N26" s="67">
        <v>100.0000000000004</v>
      </c>
    </row>
    <row r="27" spans="1:14" ht="15.9" thickBot="1" x14ac:dyDescent="0.45">
      <c r="A27" s="92" t="s">
        <v>257</v>
      </c>
      <c r="B27" s="67">
        <v>0.23072575913463406</v>
      </c>
      <c r="C27" s="67">
        <v>53.088753511431094</v>
      </c>
      <c r="D27" s="67">
        <v>4.6979860101693172</v>
      </c>
      <c r="E27" s="67">
        <v>20.401517134463525</v>
      </c>
      <c r="F27" s="67">
        <v>0</v>
      </c>
      <c r="G27" s="67">
        <v>14.381400356769806</v>
      </c>
      <c r="H27" s="67">
        <v>3.6847323520016984</v>
      </c>
      <c r="I27" s="67">
        <v>7.1445820259128948E-2</v>
      </c>
      <c r="J27" s="67">
        <v>3.4434390557707908</v>
      </c>
      <c r="K27" s="67">
        <v>0</v>
      </c>
      <c r="L27" s="67">
        <v>0</v>
      </c>
      <c r="M27" s="67">
        <v>0</v>
      </c>
      <c r="N27" s="67">
        <v>100</v>
      </c>
    </row>
    <row r="28" spans="1:14" ht="15.9" thickBot="1" x14ac:dyDescent="0.45">
      <c r="A28" s="92" t="s">
        <v>48</v>
      </c>
      <c r="B28" s="67">
        <v>0.22072483365403317</v>
      </c>
      <c r="C28" s="67">
        <v>42.972534657635855</v>
      </c>
      <c r="D28" s="67">
        <v>7.2649054372019881</v>
      </c>
      <c r="E28" s="67">
        <v>17.250123573896715</v>
      </c>
      <c r="F28" s="67">
        <v>0.46447938148793477</v>
      </c>
      <c r="G28" s="67">
        <v>11.442450404415295</v>
      </c>
      <c r="H28" s="67">
        <v>11.082429993825054</v>
      </c>
      <c r="I28" s="67">
        <v>7.4647093323212097</v>
      </c>
      <c r="J28" s="67">
        <v>1.5938544163991997</v>
      </c>
      <c r="K28" s="67">
        <v>6.5357350285457222E-2</v>
      </c>
      <c r="L28" s="67">
        <v>0</v>
      </c>
      <c r="M28" s="67">
        <v>0.17843061887748785</v>
      </c>
      <c r="N28" s="67">
        <v>100.00000000000023</v>
      </c>
    </row>
    <row r="29" spans="1:14" ht="15.9" thickBot="1" x14ac:dyDescent="0.45">
      <c r="A29" s="10" t="s">
        <v>15</v>
      </c>
      <c r="B29" s="67">
        <v>0.10835167018589267</v>
      </c>
      <c r="C29" s="67">
        <v>6.9758912927508128</v>
      </c>
      <c r="D29" s="67">
        <v>2.3907830787493505</v>
      </c>
      <c r="E29" s="67">
        <v>20.939748025558782</v>
      </c>
      <c r="F29" s="67">
        <v>4.5046656757141972E-2</v>
      </c>
      <c r="G29" s="67">
        <v>35.361706121921259</v>
      </c>
      <c r="H29" s="67">
        <v>18.733087201108191</v>
      </c>
      <c r="I29" s="67">
        <v>14.645391158100738</v>
      </c>
      <c r="J29" s="67">
        <v>0.16910785093678932</v>
      </c>
      <c r="K29" s="67">
        <v>0.2912237666358552</v>
      </c>
      <c r="L29" s="67">
        <v>6.7904855189686572E-2</v>
      </c>
      <c r="M29" s="67">
        <v>0.27175832210544848</v>
      </c>
      <c r="N29" s="67">
        <v>99.999999999999929</v>
      </c>
    </row>
    <row r="30" spans="1:14" ht="15.9" thickBot="1" x14ac:dyDescent="0.45">
      <c r="A30" s="7" t="s">
        <v>20</v>
      </c>
      <c r="B30" s="68">
        <v>0.16024464028295646</v>
      </c>
      <c r="C30" s="68">
        <v>24.843770645978282</v>
      </c>
      <c r="D30" s="68">
        <v>4.1011953551336227</v>
      </c>
      <c r="E30" s="68">
        <v>19.862603201759441</v>
      </c>
      <c r="F30" s="68">
        <v>0.14836334201101356</v>
      </c>
      <c r="G30" s="68">
        <v>25.228672451676182</v>
      </c>
      <c r="H30" s="68">
        <v>13.990405886910265</v>
      </c>
      <c r="I30" s="68">
        <v>10.113006222513503</v>
      </c>
      <c r="J30" s="68">
        <v>1.137311183778569</v>
      </c>
      <c r="K30" s="68">
        <v>0.17877017011666954</v>
      </c>
      <c r="L30" s="68">
        <v>3.7635358391220904E-2</v>
      </c>
      <c r="M30" s="68">
        <v>0.19802154144895665</v>
      </c>
      <c r="N30" s="68">
        <v>100.00000000000068</v>
      </c>
    </row>
    <row r="31" spans="1:14" ht="15.45" x14ac:dyDescent="0.4">
      <c r="A31" s="28" t="s">
        <v>281</v>
      </c>
    </row>
    <row r="32" spans="1:14" ht="15.45" x14ac:dyDescent="0.4">
      <c r="A32" s="24"/>
    </row>
    <row r="33" spans="1:1" ht="15.45" x14ac:dyDescent="0.4">
      <c r="A33" s="24"/>
    </row>
  </sheetData>
  <mergeCells count="3">
    <mergeCell ref="A1:K1"/>
    <mergeCell ref="A4:N4"/>
    <mergeCell ref="A25:N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FF2E-9031-4009-9BE9-5CA3FD1049C3}">
  <dimension ref="A2:D44"/>
  <sheetViews>
    <sheetView workbookViewId="0">
      <selection activeCell="A14" sqref="A14"/>
    </sheetView>
  </sheetViews>
  <sheetFormatPr baseColWidth="10" defaultColWidth="11.4609375" defaultRowHeight="12.45" x14ac:dyDescent="0.3"/>
  <cols>
    <col min="1" max="1" width="125.921875" style="50" customWidth="1"/>
    <col min="2" max="2" width="2" style="48" customWidth="1"/>
    <col min="3" max="3" width="7.84375" style="48" customWidth="1"/>
    <col min="4" max="16384" width="11.4609375" style="48"/>
  </cols>
  <sheetData>
    <row r="2" spans="1:4" ht="15" x14ac:dyDescent="0.35">
      <c r="A2" s="52" t="s">
        <v>122</v>
      </c>
      <c r="C2" s="49"/>
      <c r="D2" s="49"/>
    </row>
    <row r="3" spans="1:4" x14ac:dyDescent="0.3">
      <c r="B3" s="171" t="s">
        <v>123</v>
      </c>
      <c r="C3" s="171"/>
    </row>
    <row r="4" spans="1:4" x14ac:dyDescent="0.3">
      <c r="A4" s="111" t="s">
        <v>124</v>
      </c>
    </row>
    <row r="5" spans="1:4" ht="15.65" customHeight="1" x14ac:dyDescent="0.3">
      <c r="A5" s="50" t="str">
        <f>+Tab1.1!_Toc495579732</f>
        <v>Tableau 1.1:Répartition de la population malienne de 12 ans et plus par  milieu et Sexe selon le statut matrimonial (%)</v>
      </c>
      <c r="C5" s="51">
        <v>1</v>
      </c>
    </row>
    <row r="6" spans="1:4" x14ac:dyDescent="0.3">
      <c r="A6" s="50" t="str">
        <f>+'Tab1.2'!A1</f>
        <v>Tableau 1.2: Répartition de la population malienne de 12 ans et plus par région selon le statut matrimonial (%)</v>
      </c>
      <c r="C6" s="51">
        <v>2</v>
      </c>
    </row>
    <row r="7" spans="1:4" x14ac:dyDescent="0.3">
      <c r="A7" s="50" t="str">
        <f>+Tab1.3!_Toc495579734</f>
        <v>Tableau 1.3: Répartition des ménages par milieu et sexe du chef de ménage selon la typologie des ménages (%)</v>
      </c>
      <c r="C7" s="51">
        <v>3</v>
      </c>
    </row>
    <row r="8" spans="1:4" x14ac:dyDescent="0.3">
      <c r="A8" s="50" t="str">
        <f>+'Tab1.4'!A1</f>
        <v>Tableau 1.4: Répartition des ménages par région selon la typologie des ménages (%)</v>
      </c>
      <c r="C8" s="51">
        <v>4</v>
      </c>
    </row>
    <row r="9" spans="1:4" x14ac:dyDescent="0.3">
      <c r="A9" s="50" t="str">
        <f>+Tab1.5!_Toc495579735</f>
        <v xml:space="preserve">Tableau 1.5: Répartition des chefs de ménage par région, milieu et sexe selon le niveau d’étude atteint (%) </v>
      </c>
      <c r="C9" s="51">
        <v>5</v>
      </c>
    </row>
    <row r="10" spans="1:4" x14ac:dyDescent="0.3">
      <c r="A10" s="50" t="str">
        <f>+Tab1.6!_Toc495579714</f>
        <v xml:space="preserve">Tableau 1.6: Répartition des chefs de ménage selon le statut matrimonial par région, milieu et sexe (%) </v>
      </c>
      <c r="C10" s="51">
        <v>6</v>
      </c>
    </row>
    <row r="11" spans="1:4" x14ac:dyDescent="0.3">
      <c r="A11" s="110" t="s">
        <v>125</v>
      </c>
      <c r="C11" s="51">
        <v>7</v>
      </c>
    </row>
    <row r="12" spans="1:4" x14ac:dyDescent="0.3">
      <c r="A12" s="50" t="str">
        <f>+Tab2.1!_Toc495579713</f>
        <v>Tableau 2.1: Taux (%) d’alphabétisation des 15 ans ou plus par région et par milieu de résidence selon le sexe</v>
      </c>
      <c r="C12" s="51">
        <v>8</v>
      </c>
    </row>
    <row r="13" spans="1:4" x14ac:dyDescent="0.3">
      <c r="A13" s="50" t="str">
        <f>'Tab2.2'!A1</f>
        <v>Tableau 2.2: Taux de scolarisation au fondamental1 par région, milieu et sexe (%)</v>
      </c>
      <c r="C13" s="51">
        <v>9</v>
      </c>
    </row>
    <row r="14" spans="1:4" x14ac:dyDescent="0.3">
      <c r="A14" s="50" t="str">
        <f>+Tab2.3!_Toc495579738</f>
        <v>Tableau 2.3: Taux de scolarisation au fondamental 2 par région, milieu et sexe (%)</v>
      </c>
      <c r="C14" s="51">
        <v>10</v>
      </c>
    </row>
    <row r="15" spans="1:4" x14ac:dyDescent="0.3">
      <c r="A15" s="50" t="str">
        <f>+Tab2.4!_Toc495579715</f>
        <v>Tableau 2.4: Répartition de la population par milieu, sexe selon la raison de non-fréquentation scolaire au premier cycle de l’enseignement fondamental (%)</v>
      </c>
      <c r="C15" s="51">
        <v>11</v>
      </c>
    </row>
    <row r="16" spans="1:4" x14ac:dyDescent="0.3">
      <c r="A16" s="50" t="str">
        <f>+Tab2.5!_Toc495579716</f>
        <v>Tableau 2.5: Répartition de la population par milieu, sexe selon la raison de non-fréquentation scolaire au second cycle de l’enseignement fondamental (%)</v>
      </c>
      <c r="C16" s="51">
        <v>12</v>
      </c>
    </row>
    <row r="17" spans="1:3" x14ac:dyDescent="0.3">
      <c r="A17" s="50" t="str">
        <f>+Tab2.6!_Toc495579717</f>
        <v>Tableau 2.6: Taux de redoublement dans les différents cycles de l’enseignement fondamental par région, milieu et selon le sexe (%)</v>
      </c>
      <c r="C17" s="51">
        <v>13</v>
      </c>
    </row>
    <row r="18" spans="1:3" x14ac:dyDescent="0.3">
      <c r="A18" s="50" t="str">
        <f>+'Tab2.7'!A1</f>
        <v>Tableau 2.7: Taux (%) d’alphabétisation des 15 à 24 ans par région et par milieu de résidence selon le sexe</v>
      </c>
      <c r="C18" s="51">
        <v>14</v>
      </c>
    </row>
    <row r="19" spans="1:3" ht="15" x14ac:dyDescent="0.3">
      <c r="A19" s="109" t="s">
        <v>126</v>
      </c>
      <c r="C19" s="51">
        <v>15</v>
      </c>
    </row>
    <row r="20" spans="1:3" ht="12.9" customHeight="1" x14ac:dyDescent="0.3">
      <c r="A20" s="50" t="str">
        <f>+Tab3.1!_Toc495579741</f>
        <v>Tableau 3.1: Répartition de la population malienne malade ou blessée au cours des 3 derniers mois par région, milieu, groupe d’âge et niveau d’instruction (%)</v>
      </c>
      <c r="C20" s="51">
        <v>16</v>
      </c>
    </row>
    <row r="21" spans="1:3" x14ac:dyDescent="0.3">
      <c r="A21" s="50" t="str">
        <f>+Tab3.2!_Toc55224492</f>
        <v xml:space="preserve">Tableau 3.2: Prévalence de certaines maladies au cours des 3 derniers mois par région, milieu, sexe et le groupe d’âge (%) </v>
      </c>
      <c r="C21" s="51">
        <v>17</v>
      </c>
    </row>
    <row r="22" spans="1:3" x14ac:dyDescent="0.3">
      <c r="A22" s="50" t="str">
        <f>+'Tab3.3'!A1</f>
        <v>Tableau 3.3: Taux de couverture d'assurance maladie (%) par région, milieu ,sexe et niveau d'instruction</v>
      </c>
      <c r="C22" s="51">
        <v>18</v>
      </c>
    </row>
    <row r="23" spans="1:3" x14ac:dyDescent="0.3">
      <c r="A23" s="50" t="str">
        <f>+'Tab3.4'!A1</f>
        <v>Tableau 3.4: Proportion des fumeurs actuels de tabac selon la région, le milieu, le sexe  et le niveau d’instruction</v>
      </c>
      <c r="C23" s="51">
        <v>19</v>
      </c>
    </row>
    <row r="24" spans="1:3" ht="15" x14ac:dyDescent="0.3">
      <c r="A24" s="109" t="s">
        <v>190</v>
      </c>
      <c r="C24" s="51">
        <v>20</v>
      </c>
    </row>
    <row r="25" spans="1:3" x14ac:dyDescent="0.3">
      <c r="A25" s="50" t="str">
        <f>+Tab4.1!_Toc495579752</f>
        <v>Tableau 4.1: Répartition des ménages par région, milieu de résidence selon le statut d'occupation du logement (%)</v>
      </c>
      <c r="C25" s="51">
        <v>21</v>
      </c>
    </row>
    <row r="26" spans="1:3" x14ac:dyDescent="0.3">
      <c r="A26" s="50" t="str">
        <f>+'Tab4.2'!A2</f>
        <v xml:space="preserve">Tableau 4.2: Répartition des ménages par région, milieu de résidence et selon le type d’habitat du logement (%) </v>
      </c>
      <c r="C26" s="51">
        <v>22</v>
      </c>
    </row>
    <row r="27" spans="1:3" x14ac:dyDescent="0.3">
      <c r="A27" s="50" t="str">
        <f>+'Tab4.3'!A1</f>
        <v>Tableau 4.3: Répartition des ménages selon l'accès à l'électricité (%)</v>
      </c>
      <c r="C27" s="51">
        <v>23</v>
      </c>
    </row>
    <row r="28" spans="1:3" x14ac:dyDescent="0.3">
      <c r="A28" s="50" t="str">
        <f>+'Tab4.4'!A1</f>
        <v xml:space="preserve">Tableau 4.4: Proportion des ménages disposant de l'électricité selon la région et le milieu (%) </v>
      </c>
      <c r="C28" s="51">
        <v>24</v>
      </c>
    </row>
    <row r="29" spans="1:3" x14ac:dyDescent="0.3">
      <c r="A29" s="50" t="str">
        <f>+'Tab4.5'!A1</f>
        <v>Tableau 4.5: Répartition des ménages selon l'accès à l'eau potable (%) [pendant la période normale]</v>
      </c>
      <c r="C29" s="51">
        <v>25</v>
      </c>
    </row>
    <row r="30" spans="1:3" x14ac:dyDescent="0.3">
      <c r="A30" s="50" t="str">
        <f>+'Tab4.6'!A1</f>
        <v>Tableau 4.6: Répartition des ménages selon l'accès à l'eau potable (%) [pendant la période sèche]</v>
      </c>
      <c r="C30" s="51">
        <v>26</v>
      </c>
    </row>
    <row r="31" spans="1:3" x14ac:dyDescent="0.3">
      <c r="A31" s="50" t="str">
        <f>+'Tab4.7'!A1</f>
        <v xml:space="preserve">Tableau 4.7: Répartition des ménages selon l'accès à l'eau potable (%) </v>
      </c>
      <c r="C31" s="51">
        <v>27</v>
      </c>
    </row>
    <row r="32" spans="1:3" x14ac:dyDescent="0.3">
      <c r="A32" s="50" t="str">
        <f>+'Tab4.8'!A2</f>
        <v>Tableau 4.8: Répartition des ménages selon le type de toilettes utilisé (%)</v>
      </c>
      <c r="C32" s="51">
        <v>28</v>
      </c>
    </row>
    <row r="33" spans="1:3" x14ac:dyDescent="0.3">
      <c r="A33" s="50" t="str">
        <f>+'Tab4.9'!A1</f>
        <v>Tableau 4.9: Répartition des ménages par région et milieu selon le type de toilette utilisée (%)[3]</v>
      </c>
      <c r="C33" s="51">
        <v>29</v>
      </c>
    </row>
    <row r="34" spans="1:3" x14ac:dyDescent="0.3">
      <c r="A34" s="50" t="str">
        <f>+'Tab4.10'!A1</f>
        <v>Tableau 4.10: Répartition des ménages selon le mode d’évacuation des ordures ménagères (%)</v>
      </c>
      <c r="C34" s="51">
        <v>30</v>
      </c>
    </row>
    <row r="35" spans="1:3" x14ac:dyDescent="0.3">
      <c r="A35" s="50" t="str">
        <f>+'Tab4.11'!A3</f>
        <v>Tableau 4.11: Répartition des ménages selon le mode d'évacuation des eaux usées (%)</v>
      </c>
      <c r="C35" s="51">
        <v>31</v>
      </c>
    </row>
    <row r="36" spans="1:3" ht="15" x14ac:dyDescent="0.3">
      <c r="A36" s="109" t="s">
        <v>191</v>
      </c>
      <c r="C36" s="51">
        <v>32</v>
      </c>
    </row>
    <row r="37" spans="1:3" x14ac:dyDescent="0.3">
      <c r="A37" s="50" t="str">
        <f>+Tab5.1!_Toc495579760</f>
        <v>Tableau 5.1: Proportion des ménages ayant eu des difficultés pour se nourrir par région et le milieu (%)</v>
      </c>
      <c r="C37" s="51">
        <v>33</v>
      </c>
    </row>
    <row r="38" spans="1:3" x14ac:dyDescent="0.3">
      <c r="A38" s="50" t="str">
        <f>+Tab5.2!_Toc495579761</f>
        <v>Tableau 5.2: Principales stratégies adoptées pour gérer l'insécurité alimentaire dans les ménages, par milieu de résidence (%)</v>
      </c>
      <c r="C38" s="51">
        <v>34</v>
      </c>
    </row>
    <row r="39" spans="1:3" ht="15" x14ac:dyDescent="0.3">
      <c r="A39" s="109" t="s">
        <v>192</v>
      </c>
      <c r="C39" s="51">
        <v>35</v>
      </c>
    </row>
    <row r="40" spans="1:3" x14ac:dyDescent="0.3">
      <c r="A40" s="50" t="str">
        <f>+Tab6.1!_Toc495579726</f>
        <v>Tableau 6.1 : Dépenses trimestrielles des ménages selon le milieu (FCFA)</v>
      </c>
      <c r="C40" s="51">
        <v>36</v>
      </c>
    </row>
    <row r="41" spans="1:3" x14ac:dyDescent="0.3">
      <c r="A41" s="50" t="str">
        <f>+Tab6.2!_Toc24969059</f>
        <v>Tableau 6.2 : Répartition des dépenses par région et milieu selon le mode d’acquisition (%)</v>
      </c>
      <c r="C41" s="51">
        <v>37</v>
      </c>
    </row>
    <row r="42" spans="1:3" x14ac:dyDescent="0.3">
      <c r="A42" s="50" t="str">
        <f>+Tab6.3!_Toc495579727</f>
        <v xml:space="preserve">Tableau 6.3 : Structure de la consommation des ménages par mode d’acquisition selon le milieu (%) </v>
      </c>
      <c r="C42" s="51">
        <v>38</v>
      </c>
    </row>
    <row r="43" spans="1:3" x14ac:dyDescent="0.3">
      <c r="A43" s="50" t="str">
        <f>+Tab6.4!_Toc495579728</f>
        <v xml:space="preserve">Tableau 6.4 : Part des fonctions de consommation selon le milieu de résidence </v>
      </c>
      <c r="C43" s="51">
        <v>39</v>
      </c>
    </row>
    <row r="44" spans="1:3" x14ac:dyDescent="0.3">
      <c r="A44" s="50" t="str">
        <f>+Tab6.5!_Toc55224519</f>
        <v>Tableau 6.5 : Dépenses trimestrielles par région et selon le poste (FCFA)</v>
      </c>
      <c r="C44" s="51">
        <v>40</v>
      </c>
    </row>
  </sheetData>
  <mergeCells count="1">
    <mergeCell ref="B3: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AA1C-07C7-4216-8ACD-AECFCA115653}">
  <dimension ref="A1:N33"/>
  <sheetViews>
    <sheetView topLeftCell="A19" workbookViewId="0">
      <selection activeCell="E45" sqref="E45"/>
    </sheetView>
  </sheetViews>
  <sheetFormatPr baseColWidth="10" defaultRowHeight="14.6" x14ac:dyDescent="0.4"/>
  <cols>
    <col min="1" max="1" width="36.84375" customWidth="1"/>
  </cols>
  <sheetData>
    <row r="1" spans="1:14" ht="15.45" x14ac:dyDescent="0.4">
      <c r="A1" s="257" t="s">
        <v>177</v>
      </c>
      <c r="B1" s="257"/>
      <c r="C1" s="257"/>
      <c r="D1" s="257"/>
      <c r="E1" s="257"/>
      <c r="F1" s="257"/>
      <c r="G1" s="257"/>
      <c r="H1" s="257"/>
      <c r="I1" s="257"/>
      <c r="J1" s="257"/>
      <c r="K1" s="257"/>
    </row>
    <row r="2" spans="1:14" ht="15.45" x14ac:dyDescent="0.4">
      <c r="A2" s="3"/>
      <c r="B2" s="3"/>
      <c r="C2" s="3"/>
      <c r="D2" s="3"/>
      <c r="E2" s="3"/>
      <c r="F2" s="3"/>
      <c r="G2" s="3"/>
      <c r="H2" s="3"/>
      <c r="I2" s="3"/>
      <c r="J2" s="3"/>
      <c r="K2" s="3"/>
    </row>
    <row r="3" spans="1:14" ht="15.9" thickBot="1" x14ac:dyDescent="0.45">
      <c r="A3" s="3"/>
      <c r="B3" s="3"/>
      <c r="C3" s="3"/>
      <c r="D3" s="3"/>
      <c r="E3" s="3"/>
      <c r="F3" s="3"/>
      <c r="G3" s="3"/>
      <c r="H3" s="3"/>
      <c r="I3" s="3"/>
      <c r="J3" s="3"/>
      <c r="K3" s="3"/>
    </row>
    <row r="4" spans="1:14" ht="56.4" customHeight="1" thickBot="1" x14ac:dyDescent="0.45">
      <c r="A4" s="167" t="s">
        <v>301</v>
      </c>
      <c r="B4" s="66" t="s">
        <v>59</v>
      </c>
      <c r="C4" s="66" t="s">
        <v>258</v>
      </c>
      <c r="D4" s="66" t="s">
        <v>259</v>
      </c>
      <c r="E4" s="66" t="s">
        <v>260</v>
      </c>
      <c r="F4" s="66" t="s">
        <v>261</v>
      </c>
      <c r="G4" s="66" t="s">
        <v>262</v>
      </c>
      <c r="H4" s="66" t="s">
        <v>263</v>
      </c>
      <c r="I4" s="66" t="s">
        <v>264</v>
      </c>
      <c r="J4" s="66" t="s">
        <v>61</v>
      </c>
      <c r="K4" s="66" t="s">
        <v>60</v>
      </c>
      <c r="L4" s="66" t="s">
        <v>265</v>
      </c>
      <c r="M4" s="66" t="s">
        <v>266</v>
      </c>
      <c r="N4" s="66" t="s">
        <v>20</v>
      </c>
    </row>
    <row r="5" spans="1:14" ht="15.9" thickBot="1" x14ac:dyDescent="0.45">
      <c r="A5" s="260" t="s">
        <v>3</v>
      </c>
      <c r="B5" s="261"/>
      <c r="C5" s="261"/>
      <c r="D5" s="261"/>
      <c r="E5" s="261"/>
      <c r="F5" s="261"/>
      <c r="G5" s="261"/>
      <c r="H5" s="261"/>
      <c r="I5" s="261"/>
      <c r="J5" s="261"/>
      <c r="K5" s="261"/>
      <c r="L5" s="261"/>
      <c r="M5" s="261"/>
      <c r="N5" s="261"/>
    </row>
    <row r="6" spans="1:14" ht="15.9" thickBot="1" x14ac:dyDescent="0.45">
      <c r="A6" s="10" t="s">
        <v>4</v>
      </c>
      <c r="B6" s="67">
        <v>0.37369837146827001</v>
      </c>
      <c r="C6" s="67">
        <v>33.983778233334519</v>
      </c>
      <c r="D6" s="67">
        <v>5.5184353070024379</v>
      </c>
      <c r="E6" s="67">
        <v>10.952248948847473</v>
      </c>
      <c r="F6" s="67">
        <v>0</v>
      </c>
      <c r="G6" s="67">
        <v>28.442520048742693</v>
      </c>
      <c r="H6" s="67">
        <v>6.0619128291198674</v>
      </c>
      <c r="I6" s="67">
        <v>11.379394212145487</v>
      </c>
      <c r="J6" s="67">
        <v>0.98044779617767497</v>
      </c>
      <c r="K6" s="67">
        <v>1.3195182100114211</v>
      </c>
      <c r="L6" s="67">
        <v>0.25174352477227807</v>
      </c>
      <c r="M6" s="67">
        <v>0.73630251837793981</v>
      </c>
      <c r="N6" s="67">
        <v>100.00000000000006</v>
      </c>
    </row>
    <row r="7" spans="1:14" ht="15.9" thickBot="1" x14ac:dyDescent="0.45">
      <c r="A7" s="10" t="s">
        <v>5</v>
      </c>
      <c r="B7" s="67">
        <v>9.09082778398419E-2</v>
      </c>
      <c r="C7" s="67">
        <v>27.375704397277417</v>
      </c>
      <c r="D7" s="67">
        <v>5.6164978976853321</v>
      </c>
      <c r="E7" s="67">
        <v>12.983146470162168</v>
      </c>
      <c r="F7" s="67">
        <v>7.9255052229299405E-2</v>
      </c>
      <c r="G7" s="67">
        <v>26.32831049347023</v>
      </c>
      <c r="H7" s="67">
        <v>16.363978883636101</v>
      </c>
      <c r="I7" s="67">
        <v>10.373857141036277</v>
      </c>
      <c r="J7" s="67">
        <v>0.48435752278576627</v>
      </c>
      <c r="K7" s="67">
        <v>0</v>
      </c>
      <c r="L7" s="67">
        <v>0</v>
      </c>
      <c r="M7" s="67">
        <v>0.30398386387761195</v>
      </c>
      <c r="N7" s="67">
        <v>100.00000000000006</v>
      </c>
    </row>
    <row r="8" spans="1:14" ht="15.9" thickBot="1" x14ac:dyDescent="0.45">
      <c r="A8" s="10" t="s">
        <v>6</v>
      </c>
      <c r="B8" s="67">
        <v>0.15532430767592331</v>
      </c>
      <c r="C8" s="67">
        <v>15.00018841145577</v>
      </c>
      <c r="D8" s="67">
        <v>2.295244768530448</v>
      </c>
      <c r="E8" s="67">
        <v>5.4765070659177368</v>
      </c>
      <c r="F8" s="67">
        <v>0</v>
      </c>
      <c r="G8" s="67">
        <v>41.358490549438152</v>
      </c>
      <c r="H8" s="67">
        <v>28.284529065115606</v>
      </c>
      <c r="I8" s="67">
        <v>7.0654619434041654</v>
      </c>
      <c r="J8" s="67">
        <v>0</v>
      </c>
      <c r="K8" s="67">
        <v>8.9691463678635577E-2</v>
      </c>
      <c r="L8" s="67">
        <v>0</v>
      </c>
      <c r="M8" s="67">
        <v>0.27456242478378023</v>
      </c>
      <c r="N8" s="67">
        <v>100.00000000000021</v>
      </c>
    </row>
    <row r="9" spans="1:14" ht="15.9" thickBot="1" x14ac:dyDescent="0.45">
      <c r="A9" s="10" t="s">
        <v>7</v>
      </c>
      <c r="B9" s="67">
        <v>0</v>
      </c>
      <c r="C9" s="67">
        <v>10.384978597063469</v>
      </c>
      <c r="D9" s="67">
        <v>8.8580566071916333</v>
      </c>
      <c r="E9" s="67">
        <v>35.283617838492837</v>
      </c>
      <c r="F9" s="67">
        <v>0</v>
      </c>
      <c r="G9" s="67">
        <v>27.244517303820082</v>
      </c>
      <c r="H9" s="67">
        <v>8.7542932788894383</v>
      </c>
      <c r="I9" s="67">
        <v>8.7729672022121807</v>
      </c>
      <c r="J9" s="67">
        <v>0.50775563773116994</v>
      </c>
      <c r="K9" s="67">
        <v>0</v>
      </c>
      <c r="L9" s="67">
        <v>0</v>
      </c>
      <c r="M9" s="67">
        <v>0.1938135345993473</v>
      </c>
      <c r="N9" s="67">
        <v>100.00000000000016</v>
      </c>
    </row>
    <row r="10" spans="1:14" ht="15.9" thickBot="1" x14ac:dyDescent="0.45">
      <c r="A10" s="10" t="s">
        <v>8</v>
      </c>
      <c r="B10" s="67">
        <v>0.56549106498055401</v>
      </c>
      <c r="C10" s="67">
        <v>18.06172292615101</v>
      </c>
      <c r="D10" s="67">
        <v>1.8672638489242179</v>
      </c>
      <c r="E10" s="67">
        <v>34.802051950827455</v>
      </c>
      <c r="F10" s="67">
        <v>0.29691661968768085</v>
      </c>
      <c r="G10" s="67">
        <v>32.644142175775045</v>
      </c>
      <c r="H10" s="67">
        <v>11.131191905892726</v>
      </c>
      <c r="I10" s="67">
        <v>0.63121950776111757</v>
      </c>
      <c r="J10" s="67">
        <v>0</v>
      </c>
      <c r="K10" s="67">
        <v>0</v>
      </c>
      <c r="L10" s="67">
        <v>0</v>
      </c>
      <c r="M10" s="67">
        <v>0</v>
      </c>
      <c r="N10" s="67">
        <v>99.999999999999801</v>
      </c>
    </row>
    <row r="11" spans="1:14" ht="15.9" thickBot="1" x14ac:dyDescent="0.45">
      <c r="A11" s="10" t="s">
        <v>9</v>
      </c>
      <c r="B11" s="67">
        <v>0</v>
      </c>
      <c r="C11" s="67">
        <v>22.950384958436729</v>
      </c>
      <c r="D11" s="67">
        <v>2.6551844382403003</v>
      </c>
      <c r="E11" s="67">
        <v>28.357189394808529</v>
      </c>
      <c r="F11" s="67">
        <v>0</v>
      </c>
      <c r="G11" s="67">
        <v>31.622914239558952</v>
      </c>
      <c r="H11" s="67">
        <v>7.0430524007010691</v>
      </c>
      <c r="I11" s="67">
        <v>1.9929340112827618</v>
      </c>
      <c r="J11" s="67">
        <v>0</v>
      </c>
      <c r="K11" s="67">
        <v>4.9301699727905453</v>
      </c>
      <c r="L11" s="67">
        <v>0.44817058418138694</v>
      </c>
      <c r="M11" s="67">
        <v>0</v>
      </c>
      <c r="N11" s="67">
        <v>100.00000000000027</v>
      </c>
    </row>
    <row r="12" spans="1:14" ht="15.9" thickBot="1" x14ac:dyDescent="0.45">
      <c r="A12" s="10" t="s">
        <v>10</v>
      </c>
      <c r="B12" s="67">
        <v>0</v>
      </c>
      <c r="C12" s="67">
        <v>15.829396796697978</v>
      </c>
      <c r="D12" s="67">
        <v>2.5603215577954597</v>
      </c>
      <c r="E12" s="67">
        <v>12.458032643378662</v>
      </c>
      <c r="F12" s="67">
        <v>0.25062303208641457</v>
      </c>
      <c r="G12" s="67">
        <v>56.989346899687732</v>
      </c>
      <c r="H12" s="67">
        <v>9.8936414958225498</v>
      </c>
      <c r="I12" s="67">
        <v>1.5154089215534363</v>
      </c>
      <c r="J12" s="67">
        <v>0.24997238622614554</v>
      </c>
      <c r="K12" s="67">
        <v>0.25325626675146817</v>
      </c>
      <c r="L12" s="67">
        <v>0</v>
      </c>
      <c r="M12" s="67">
        <v>0</v>
      </c>
      <c r="N12" s="67">
        <v>99.999999999999844</v>
      </c>
    </row>
    <row r="13" spans="1:14" ht="15.9" thickBot="1" x14ac:dyDescent="0.45">
      <c r="A13" s="10" t="s">
        <v>11</v>
      </c>
      <c r="B13" s="67">
        <v>0.44983891473931925</v>
      </c>
      <c r="C13" s="67">
        <v>1.7043527415056068</v>
      </c>
      <c r="D13" s="67">
        <v>9.5024507936132228</v>
      </c>
      <c r="E13" s="67">
        <v>0</v>
      </c>
      <c r="F13" s="67">
        <v>14.433671002888357</v>
      </c>
      <c r="G13" s="67">
        <v>25.863788738461402</v>
      </c>
      <c r="H13" s="67">
        <v>1.1705974976256157</v>
      </c>
      <c r="I13" s="67">
        <v>1.6827615212542926</v>
      </c>
      <c r="J13" s="67">
        <v>45.192538789912277</v>
      </c>
      <c r="K13" s="67">
        <v>0</v>
      </c>
      <c r="L13" s="67">
        <v>0</v>
      </c>
      <c r="M13" s="67">
        <v>0</v>
      </c>
      <c r="N13" s="67">
        <v>100.00000000000009</v>
      </c>
    </row>
    <row r="14" spans="1:14" ht="15.9" thickBot="1" x14ac:dyDescent="0.45">
      <c r="A14" s="10" t="s">
        <v>205</v>
      </c>
      <c r="B14" s="67">
        <v>0</v>
      </c>
      <c r="C14" s="67">
        <v>0</v>
      </c>
      <c r="D14" s="67">
        <v>0</v>
      </c>
      <c r="E14" s="67">
        <v>27.957804037957381</v>
      </c>
      <c r="F14" s="67">
        <v>9.075746496019621E-2</v>
      </c>
      <c r="G14" s="67">
        <v>57.263054626102083</v>
      </c>
      <c r="H14" s="67">
        <v>14.688383870980251</v>
      </c>
      <c r="I14" s="67">
        <v>0</v>
      </c>
      <c r="J14" s="67">
        <v>0</v>
      </c>
      <c r="K14" s="67">
        <v>0</v>
      </c>
      <c r="L14" s="67">
        <v>0</v>
      </c>
      <c r="M14" s="67">
        <v>0</v>
      </c>
      <c r="N14" s="67">
        <v>99.999999999999901</v>
      </c>
    </row>
    <row r="15" spans="1:14" ht="15.9" thickBot="1" x14ac:dyDescent="0.45">
      <c r="A15" s="10" t="s">
        <v>206</v>
      </c>
      <c r="B15" s="67">
        <v>0</v>
      </c>
      <c r="C15" s="67">
        <v>0</v>
      </c>
      <c r="D15" s="67">
        <v>2.1358651963203599</v>
      </c>
      <c r="E15" s="67">
        <v>1.0679325981601799</v>
      </c>
      <c r="F15" s="67">
        <v>0.6875934352847427</v>
      </c>
      <c r="G15" s="67">
        <v>21.718690670214183</v>
      </c>
      <c r="H15" s="67">
        <v>3.6344402594442187</v>
      </c>
      <c r="I15" s="67">
        <v>70.521291605852753</v>
      </c>
      <c r="J15" s="67">
        <v>0</v>
      </c>
      <c r="K15" s="67">
        <v>0</v>
      </c>
      <c r="L15" s="67">
        <v>0</v>
      </c>
      <c r="M15" s="67">
        <v>0.23418623472345065</v>
      </c>
      <c r="N15" s="67">
        <v>99.999999999999886</v>
      </c>
    </row>
    <row r="16" spans="1:14" ht="15.9" thickBot="1" x14ac:dyDescent="0.45">
      <c r="A16" s="10" t="s">
        <v>207</v>
      </c>
      <c r="B16" s="67">
        <v>0.5492406935215246</v>
      </c>
      <c r="C16" s="67">
        <v>24.147508199046086</v>
      </c>
      <c r="D16" s="67">
        <v>1.7150291494569381</v>
      </c>
      <c r="E16" s="67">
        <v>29.262853981958724</v>
      </c>
      <c r="F16" s="67">
        <v>1.3377874571548598</v>
      </c>
      <c r="G16" s="67">
        <v>20.413822222050101</v>
      </c>
      <c r="H16" s="67">
        <v>5.3538238439086818</v>
      </c>
      <c r="I16" s="67">
        <v>15.861963528086347</v>
      </c>
      <c r="J16" s="67">
        <v>1.1293640022277369</v>
      </c>
      <c r="K16" s="67">
        <v>0</v>
      </c>
      <c r="L16" s="67">
        <v>0</v>
      </c>
      <c r="M16" s="67">
        <v>0.22860692258880869</v>
      </c>
      <c r="N16" s="67">
        <v>99.999999999999815</v>
      </c>
    </row>
    <row r="17" spans="1:14" ht="15.9" thickBot="1" x14ac:dyDescent="0.45">
      <c r="A17" s="10" t="s">
        <v>208</v>
      </c>
      <c r="B17" s="67">
        <v>7.5282520483494972E-2</v>
      </c>
      <c r="C17" s="67">
        <v>20.209937085076565</v>
      </c>
      <c r="D17" s="67">
        <v>1.0903202109737851</v>
      </c>
      <c r="E17" s="67">
        <v>8.3558523385748948</v>
      </c>
      <c r="F17" s="67">
        <v>0</v>
      </c>
      <c r="G17" s="67">
        <v>26.91024323098809</v>
      </c>
      <c r="H17" s="67">
        <v>22.220033506154035</v>
      </c>
      <c r="I17" s="67">
        <v>19.843508005546219</v>
      </c>
      <c r="J17" s="67">
        <v>8.6505778283555351E-2</v>
      </c>
      <c r="K17" s="67">
        <v>0.80076399852304392</v>
      </c>
      <c r="L17" s="67">
        <v>0</v>
      </c>
      <c r="M17" s="67">
        <v>0.40755332539637262</v>
      </c>
      <c r="N17" s="67">
        <v>100.00000000000006</v>
      </c>
    </row>
    <row r="18" spans="1:14" ht="15.9" thickBot="1" x14ac:dyDescent="0.45">
      <c r="A18" s="10" t="s">
        <v>209</v>
      </c>
      <c r="B18" s="67">
        <v>0</v>
      </c>
      <c r="C18" s="67">
        <v>1.4541648360658939</v>
      </c>
      <c r="D18" s="67">
        <v>2.5954814996056292</v>
      </c>
      <c r="E18" s="67">
        <v>4.9395710125691759</v>
      </c>
      <c r="F18" s="67">
        <v>0</v>
      </c>
      <c r="G18" s="67">
        <v>24.947947454387993</v>
      </c>
      <c r="H18" s="67">
        <v>55.431803298661421</v>
      </c>
      <c r="I18" s="67">
        <v>10.63103189870972</v>
      </c>
      <c r="J18" s="67">
        <v>0</v>
      </c>
      <c r="K18" s="67">
        <v>0</v>
      </c>
      <c r="L18" s="67">
        <v>0</v>
      </c>
      <c r="M18" s="67">
        <v>0</v>
      </c>
      <c r="N18" s="67">
        <v>99.999999999999829</v>
      </c>
    </row>
    <row r="19" spans="1:14" ht="15.9" thickBot="1" x14ac:dyDescent="0.45">
      <c r="A19" s="10" t="s">
        <v>210</v>
      </c>
      <c r="B19" s="67">
        <v>0</v>
      </c>
      <c r="C19" s="67">
        <v>3.4374101288848808</v>
      </c>
      <c r="D19" s="67">
        <v>0.86535283504193994</v>
      </c>
      <c r="E19" s="67">
        <v>36.333851170637935</v>
      </c>
      <c r="F19" s="67">
        <v>0</v>
      </c>
      <c r="G19" s="67">
        <v>16.01782786029333</v>
      </c>
      <c r="H19" s="67">
        <v>13.370002284323862</v>
      </c>
      <c r="I19" s="67">
        <v>26.923983275803288</v>
      </c>
      <c r="J19" s="67">
        <v>3.0515724450150499</v>
      </c>
      <c r="K19" s="67">
        <v>0</v>
      </c>
      <c r="L19" s="67">
        <v>0</v>
      </c>
      <c r="M19" s="67">
        <v>0</v>
      </c>
      <c r="N19" s="67">
        <v>100.0000000000003</v>
      </c>
    </row>
    <row r="20" spans="1:14" ht="15.9" thickBot="1" x14ac:dyDescent="0.45">
      <c r="A20" s="10" t="s">
        <v>211</v>
      </c>
      <c r="B20" s="67">
        <v>0.38886032663036929</v>
      </c>
      <c r="C20" s="67">
        <v>19.009142811671381</v>
      </c>
      <c r="D20" s="67">
        <v>3.0551559631477105</v>
      </c>
      <c r="E20" s="67">
        <v>10.791120136499337</v>
      </c>
      <c r="F20" s="67">
        <v>0</v>
      </c>
      <c r="G20" s="67">
        <v>27.084954492097147</v>
      </c>
      <c r="H20" s="67">
        <v>30.772274914670483</v>
      </c>
      <c r="I20" s="67">
        <v>8.8122204097389538</v>
      </c>
      <c r="J20" s="67">
        <v>0</v>
      </c>
      <c r="K20" s="67">
        <v>8.6270945544352509E-2</v>
      </c>
      <c r="L20" s="67">
        <v>0</v>
      </c>
      <c r="M20" s="67">
        <v>0</v>
      </c>
      <c r="N20" s="67">
        <v>99.999999999999744</v>
      </c>
    </row>
    <row r="21" spans="1:14" ht="15.9" thickBot="1" x14ac:dyDescent="0.45">
      <c r="A21" s="10" t="s">
        <v>212</v>
      </c>
      <c r="B21" s="67">
        <v>8.4065809706211275E-2</v>
      </c>
      <c r="C21" s="67">
        <v>14.378380120409007</v>
      </c>
      <c r="D21" s="67">
        <v>4.5205604132539969</v>
      </c>
      <c r="E21" s="67">
        <v>7.6899469632632584</v>
      </c>
      <c r="F21" s="67">
        <v>1.240310277083555</v>
      </c>
      <c r="G21" s="67">
        <v>12.746290385294939</v>
      </c>
      <c r="H21" s="67">
        <v>31.456937316246847</v>
      </c>
      <c r="I21" s="67">
        <v>26.032551449263231</v>
      </c>
      <c r="J21" s="67">
        <v>1.6388950977188499</v>
      </c>
      <c r="K21" s="67">
        <v>0</v>
      </c>
      <c r="L21" s="67">
        <v>0</v>
      </c>
      <c r="M21" s="67">
        <v>0.2120621677600277</v>
      </c>
      <c r="N21" s="67">
        <v>99.999999999999901</v>
      </c>
    </row>
    <row r="22" spans="1:14" ht="15.9" thickBot="1" x14ac:dyDescent="0.45">
      <c r="A22" s="10" t="s">
        <v>213</v>
      </c>
      <c r="B22" s="67">
        <v>0.15098575909685524</v>
      </c>
      <c r="C22" s="67">
        <v>6.3870208362124439</v>
      </c>
      <c r="D22" s="67">
        <v>3.9737339267633538</v>
      </c>
      <c r="E22" s="67">
        <v>5.9727761037677585</v>
      </c>
      <c r="F22" s="67">
        <v>0</v>
      </c>
      <c r="G22" s="67">
        <v>22.246026073679865</v>
      </c>
      <c r="H22" s="67">
        <v>34.435806610995854</v>
      </c>
      <c r="I22" s="67">
        <v>26.748505684988427</v>
      </c>
      <c r="J22" s="67">
        <v>0</v>
      </c>
      <c r="K22" s="67">
        <v>0</v>
      </c>
      <c r="L22" s="67">
        <v>0</v>
      </c>
      <c r="M22" s="67">
        <v>8.5145004495571885E-2</v>
      </c>
      <c r="N22" s="67">
        <v>100.00000000000013</v>
      </c>
    </row>
    <row r="23" spans="1:14" ht="15.9" thickBot="1" x14ac:dyDescent="0.45">
      <c r="A23" s="10" t="s">
        <v>214</v>
      </c>
      <c r="B23" s="67">
        <v>0.18017417784224643</v>
      </c>
      <c r="C23" s="67">
        <v>6.8500433092206228</v>
      </c>
      <c r="D23" s="67">
        <v>0.82710388608727015</v>
      </c>
      <c r="E23" s="67">
        <v>39.234390863694124</v>
      </c>
      <c r="F23" s="67">
        <v>0</v>
      </c>
      <c r="G23" s="67">
        <v>21.726312106141968</v>
      </c>
      <c r="H23" s="67">
        <v>27.005459670560803</v>
      </c>
      <c r="I23" s="67">
        <v>1.612660360917836</v>
      </c>
      <c r="J23" s="67">
        <v>0</v>
      </c>
      <c r="K23" s="67">
        <v>1.2552780243072397</v>
      </c>
      <c r="L23" s="67">
        <v>0</v>
      </c>
      <c r="M23" s="67">
        <v>1.308577601228003</v>
      </c>
      <c r="N23" s="67">
        <v>100.00000000000013</v>
      </c>
    </row>
    <row r="24" spans="1:14" ht="15.9" thickBot="1" x14ac:dyDescent="0.45">
      <c r="A24" s="10" t="s">
        <v>215</v>
      </c>
      <c r="B24" s="67">
        <v>0</v>
      </c>
      <c r="C24" s="67">
        <v>14.629267997834111</v>
      </c>
      <c r="D24" s="67">
        <v>1.0231799410986018</v>
      </c>
      <c r="E24" s="67">
        <v>54.687558084595679</v>
      </c>
      <c r="F24" s="67">
        <v>0</v>
      </c>
      <c r="G24" s="67">
        <v>14.455235075292904</v>
      </c>
      <c r="H24" s="67">
        <v>6.2462932918934646</v>
      </c>
      <c r="I24" s="67">
        <v>8.9584656092851009</v>
      </c>
      <c r="J24" s="67">
        <v>0</v>
      </c>
      <c r="K24" s="67">
        <v>0</v>
      </c>
      <c r="L24" s="67">
        <v>0</v>
      </c>
      <c r="M24" s="67">
        <v>0</v>
      </c>
      <c r="N24" s="67">
        <v>99.999999999999858</v>
      </c>
    </row>
    <row r="25" spans="1:14" ht="15.9" thickBot="1" x14ac:dyDescent="0.45">
      <c r="A25" s="10" t="s">
        <v>12</v>
      </c>
      <c r="B25" s="67">
        <v>0.92049003248683647</v>
      </c>
      <c r="C25" s="67">
        <v>52.891842446151514</v>
      </c>
      <c r="D25" s="67">
        <v>5.4805527515776014</v>
      </c>
      <c r="E25" s="67">
        <v>20.379705743582505</v>
      </c>
      <c r="F25" s="67">
        <v>0</v>
      </c>
      <c r="G25" s="67">
        <v>13.699628783718143</v>
      </c>
      <c r="H25" s="67">
        <v>3.1617890195580456</v>
      </c>
      <c r="I25" s="67">
        <v>0.24483780074329703</v>
      </c>
      <c r="J25" s="67">
        <v>3.2211534221820397</v>
      </c>
      <c r="K25" s="67">
        <v>0</v>
      </c>
      <c r="L25" s="67">
        <v>0</v>
      </c>
      <c r="M25" s="67">
        <v>0</v>
      </c>
      <c r="N25" s="67">
        <v>99.999999999999986</v>
      </c>
    </row>
    <row r="26" spans="1:14" ht="15.9" thickBot="1" x14ac:dyDescent="0.45">
      <c r="A26" s="260" t="s">
        <v>13</v>
      </c>
      <c r="B26" s="261"/>
      <c r="C26" s="261"/>
      <c r="D26" s="261"/>
      <c r="E26" s="261"/>
      <c r="F26" s="261"/>
      <c r="G26" s="261"/>
      <c r="H26" s="261"/>
      <c r="I26" s="261"/>
      <c r="J26" s="261"/>
      <c r="K26" s="261"/>
      <c r="L26" s="261"/>
      <c r="M26" s="261"/>
      <c r="N26" s="261"/>
    </row>
    <row r="27" spans="1:14" ht="15.9" thickBot="1" x14ac:dyDescent="0.45">
      <c r="A27" s="10" t="s">
        <v>14</v>
      </c>
      <c r="B27" s="67">
        <v>0.54737360884981023</v>
      </c>
      <c r="C27" s="67">
        <v>45.600316240786825</v>
      </c>
      <c r="D27" s="67">
        <v>6.6559345831148491</v>
      </c>
      <c r="E27" s="67">
        <v>18.732344292628198</v>
      </c>
      <c r="F27" s="67">
        <v>0.3790481253686046</v>
      </c>
      <c r="G27" s="67">
        <v>13.300332028002506</v>
      </c>
      <c r="H27" s="67">
        <v>7.931270500500827</v>
      </c>
      <c r="I27" s="67">
        <v>4.5202464100159867</v>
      </c>
      <c r="J27" s="67">
        <v>2.2171657081847047</v>
      </c>
      <c r="K27" s="67">
        <v>9.537997153892681E-3</v>
      </c>
      <c r="L27" s="67">
        <v>0</v>
      </c>
      <c r="M27" s="67">
        <v>0.10643050539418965</v>
      </c>
      <c r="N27" s="67">
        <v>100.0000000000004</v>
      </c>
    </row>
    <row r="28" spans="1:14" ht="15.9" thickBot="1" x14ac:dyDescent="0.45">
      <c r="A28" s="92" t="s">
        <v>255</v>
      </c>
      <c r="B28" s="67">
        <v>0.92049003248683647</v>
      </c>
      <c r="C28" s="67">
        <v>52.891842446151514</v>
      </c>
      <c r="D28" s="67">
        <v>5.4805527515776014</v>
      </c>
      <c r="E28" s="67">
        <v>20.379705743582505</v>
      </c>
      <c r="F28" s="67">
        <v>0</v>
      </c>
      <c r="G28" s="67">
        <v>13.699628783718143</v>
      </c>
      <c r="H28" s="67">
        <v>3.1617890195580456</v>
      </c>
      <c r="I28" s="67">
        <v>0.24483780074329703</v>
      </c>
      <c r="J28" s="67">
        <v>3.2211534221820397</v>
      </c>
      <c r="K28" s="67">
        <v>0</v>
      </c>
      <c r="L28" s="67">
        <v>0</v>
      </c>
      <c r="M28" s="67">
        <v>0</v>
      </c>
      <c r="N28" s="67">
        <v>99.999999999999986</v>
      </c>
    </row>
    <row r="29" spans="1:14" ht="15.9" thickBot="1" x14ac:dyDescent="0.45">
      <c r="A29" s="92" t="s">
        <v>48</v>
      </c>
      <c r="B29" s="67">
        <v>0.294436946159712</v>
      </c>
      <c r="C29" s="67">
        <v>40.657370319712633</v>
      </c>
      <c r="D29" s="67">
        <v>7.45272920008086</v>
      </c>
      <c r="E29" s="67">
        <v>17.615593377224755</v>
      </c>
      <c r="F29" s="67">
        <v>0.63600590518196454</v>
      </c>
      <c r="G29" s="67">
        <v>13.029647645285616</v>
      </c>
      <c r="H29" s="67">
        <v>11.164515279147869</v>
      </c>
      <c r="I29" s="67">
        <v>7.418557812994969</v>
      </c>
      <c r="J29" s="67">
        <v>1.5365596408211566</v>
      </c>
      <c r="K29" s="67">
        <v>1.6003831987258684E-2</v>
      </c>
      <c r="L29" s="67">
        <v>0</v>
      </c>
      <c r="M29" s="67">
        <v>0.17858004140339731</v>
      </c>
      <c r="N29" s="67">
        <v>100.00000000000018</v>
      </c>
    </row>
    <row r="30" spans="1:14" ht="15.9" thickBot="1" x14ac:dyDescent="0.45">
      <c r="A30" s="10" t="s">
        <v>15</v>
      </c>
      <c r="B30" s="67">
        <v>8.6044991766154238E-2</v>
      </c>
      <c r="C30" s="67">
        <v>6.2269886227273563</v>
      </c>
      <c r="D30" s="67">
        <v>2.5350246884996279</v>
      </c>
      <c r="E30" s="67">
        <v>20.351602555556571</v>
      </c>
      <c r="F30" s="67">
        <v>6.1217901137981118E-2</v>
      </c>
      <c r="G30" s="67">
        <v>35.494159470132175</v>
      </c>
      <c r="H30" s="67">
        <v>20.078428849665258</v>
      </c>
      <c r="I30" s="67">
        <v>13.854182211360241</v>
      </c>
      <c r="J30" s="67">
        <v>0.2824309737199644</v>
      </c>
      <c r="K30" s="67">
        <v>0.72812057097790084</v>
      </c>
      <c r="L30" s="67">
        <v>7.5326472200660785E-2</v>
      </c>
      <c r="M30" s="67">
        <v>0.22647269225607078</v>
      </c>
      <c r="N30" s="67">
        <v>99.999999999999957</v>
      </c>
    </row>
    <row r="31" spans="1:14" ht="15.9" thickBot="1" x14ac:dyDescent="0.45">
      <c r="A31" s="7" t="s">
        <v>20</v>
      </c>
      <c r="B31" s="68">
        <v>0.29168838882291381</v>
      </c>
      <c r="C31" s="68">
        <v>23.778175661571357</v>
      </c>
      <c r="D31" s="68">
        <v>4.3719753529753591</v>
      </c>
      <c r="E31" s="68">
        <v>19.629796542294809</v>
      </c>
      <c r="F31" s="68">
        <v>0.20289497162035461</v>
      </c>
      <c r="G31" s="68">
        <v>25.600964251194775</v>
      </c>
      <c r="H31" s="68">
        <v>14.663670659939667</v>
      </c>
      <c r="I31" s="68">
        <v>9.693455573086128</v>
      </c>
      <c r="J31" s="68">
        <v>1.1448648407412445</v>
      </c>
      <c r="K31" s="68">
        <v>0.40780278431833078</v>
      </c>
      <c r="L31" s="68">
        <v>4.1748690424256725E-2</v>
      </c>
      <c r="M31" s="68">
        <v>0.17296228301145508</v>
      </c>
      <c r="N31" s="68">
        <v>100.00000000000067</v>
      </c>
    </row>
    <row r="32" spans="1:14" ht="15.45" x14ac:dyDescent="0.4">
      <c r="A32" s="28" t="s">
        <v>281</v>
      </c>
    </row>
    <row r="33" spans="1:1" ht="15.45" x14ac:dyDescent="0.4">
      <c r="A33" s="28"/>
    </row>
  </sheetData>
  <mergeCells count="3">
    <mergeCell ref="A1:K1"/>
    <mergeCell ref="A5:N5"/>
    <mergeCell ref="A26:N2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5E92-BB04-4062-9586-EFBF5AF2B46F}">
  <dimension ref="A1:C32"/>
  <sheetViews>
    <sheetView topLeftCell="A17" workbookViewId="0">
      <selection activeCell="C23" sqref="C23"/>
    </sheetView>
  </sheetViews>
  <sheetFormatPr baseColWidth="10" defaultRowHeight="14.6" x14ac:dyDescent="0.4"/>
  <cols>
    <col min="1" max="1" width="37.69140625" customWidth="1"/>
    <col min="2" max="2" width="25" customWidth="1"/>
    <col min="3" max="3" width="27.23046875" customWidth="1"/>
  </cols>
  <sheetData>
    <row r="1" spans="1:3" ht="15.45" x14ac:dyDescent="0.4">
      <c r="A1" s="11" t="s">
        <v>178</v>
      </c>
    </row>
    <row r="2" spans="1:3" ht="15.9" thickBot="1" x14ac:dyDescent="0.45">
      <c r="A2" s="11"/>
    </row>
    <row r="3" spans="1:3" ht="31.3" thickBot="1" x14ac:dyDescent="0.45">
      <c r="A3" s="168" t="s">
        <v>301</v>
      </c>
      <c r="B3" s="8" t="s">
        <v>62</v>
      </c>
      <c r="C3" s="8" t="s">
        <v>63</v>
      </c>
    </row>
    <row r="4" spans="1:3" ht="15.9" thickBot="1" x14ac:dyDescent="0.45">
      <c r="A4" s="262" t="s">
        <v>3</v>
      </c>
      <c r="B4" s="263"/>
      <c r="C4" s="264"/>
    </row>
    <row r="5" spans="1:3" ht="15.9" thickBot="1" x14ac:dyDescent="0.45">
      <c r="A5" s="4" t="s">
        <v>4</v>
      </c>
      <c r="B5" s="56">
        <v>85.688356243589979</v>
      </c>
      <c r="C5" s="56">
        <v>86.313041534692843</v>
      </c>
    </row>
    <row r="6" spans="1:3" ht="15.9" thickBot="1" x14ac:dyDescent="0.45">
      <c r="A6" s="4" t="s">
        <v>5</v>
      </c>
      <c r="B6" s="56">
        <v>89.054548636051621</v>
      </c>
      <c r="C6" s="56">
        <v>89.32215899508617</v>
      </c>
    </row>
    <row r="7" spans="1:3" ht="15.9" thickBot="1" x14ac:dyDescent="0.45">
      <c r="A7" s="4" t="s">
        <v>6</v>
      </c>
      <c r="B7" s="56">
        <v>91.257391346992222</v>
      </c>
      <c r="C7" s="56">
        <v>92.570284168133455</v>
      </c>
    </row>
    <row r="8" spans="1:3" ht="15.9" thickBot="1" x14ac:dyDescent="0.45">
      <c r="A8" s="4" t="s">
        <v>7</v>
      </c>
      <c r="B8" s="56">
        <v>90.371557095537398</v>
      </c>
      <c r="C8" s="56">
        <v>91.033219263188485</v>
      </c>
    </row>
    <row r="9" spans="1:3" ht="15.9" thickBot="1" x14ac:dyDescent="0.45">
      <c r="A9" s="4" t="s">
        <v>8</v>
      </c>
      <c r="B9" s="56">
        <v>99.192316354408689</v>
      </c>
      <c r="C9" s="56">
        <v>99.368780492238869</v>
      </c>
    </row>
    <row r="10" spans="1:3" ht="15.9" thickBot="1" x14ac:dyDescent="0.45">
      <c r="A10" s="4" t="s">
        <v>9</v>
      </c>
      <c r="B10" s="56">
        <v>95.610925220837061</v>
      </c>
      <c r="C10" s="56">
        <v>92.628725431745323</v>
      </c>
    </row>
    <row r="11" spans="1:3" ht="15.9" thickBot="1" x14ac:dyDescent="0.45">
      <c r="A11" s="4" t="s">
        <v>10</v>
      </c>
      <c r="B11" s="56">
        <v>98.510608520662231</v>
      </c>
      <c r="C11" s="56">
        <v>98.231334811695106</v>
      </c>
    </row>
    <row r="12" spans="1:3" ht="15.9" thickBot="1" x14ac:dyDescent="0.45">
      <c r="A12" s="4" t="s">
        <v>11</v>
      </c>
      <c r="B12" s="56">
        <v>98.696101177260019</v>
      </c>
      <c r="C12" s="56">
        <v>98.317238478745708</v>
      </c>
    </row>
    <row r="13" spans="1:3" ht="15.9" thickBot="1" x14ac:dyDescent="0.45">
      <c r="A13" s="4" t="s">
        <v>205</v>
      </c>
      <c r="B13" s="56">
        <v>99.909596691528279</v>
      </c>
      <c r="C13" s="56">
        <v>100</v>
      </c>
    </row>
    <row r="14" spans="1:3" ht="15.9" thickBot="1" x14ac:dyDescent="0.45">
      <c r="A14" s="4" t="s">
        <v>206</v>
      </c>
      <c r="B14" s="56">
        <v>29.827760975410676</v>
      </c>
      <c r="C14" s="56">
        <v>29.244522159423671</v>
      </c>
    </row>
    <row r="15" spans="1:3" ht="15.9" thickBot="1" x14ac:dyDescent="0.45">
      <c r="A15" s="4" t="s">
        <v>207</v>
      </c>
      <c r="B15" s="56">
        <v>86.633851880882773</v>
      </c>
      <c r="C15" s="56">
        <v>83.909429549324841</v>
      </c>
    </row>
    <row r="16" spans="1:3" ht="15.9" thickBot="1" x14ac:dyDescent="0.45">
      <c r="A16" s="4" t="s">
        <v>208</v>
      </c>
      <c r="B16" s="56">
        <v>79.135839955147773</v>
      </c>
      <c r="C16" s="56">
        <v>78.948174670534385</v>
      </c>
    </row>
    <row r="17" spans="1:3" ht="15.9" thickBot="1" x14ac:dyDescent="0.45">
      <c r="A17" s="4" t="s">
        <v>209</v>
      </c>
      <c r="B17" s="56">
        <v>85.848066987029028</v>
      </c>
      <c r="C17" s="56">
        <v>89.368968101290164</v>
      </c>
    </row>
    <row r="18" spans="1:3" ht="15.9" thickBot="1" x14ac:dyDescent="0.45">
      <c r="A18" s="4" t="s">
        <v>210</v>
      </c>
      <c r="B18" s="56">
        <v>80.950511100937462</v>
      </c>
      <c r="C18" s="56">
        <v>73.076016724196862</v>
      </c>
    </row>
    <row r="19" spans="1:3" ht="15.9" thickBot="1" x14ac:dyDescent="0.45">
      <c r="A19" s="4" t="s">
        <v>211</v>
      </c>
      <c r="B19" s="56">
        <v>88.361625508669107</v>
      </c>
      <c r="C19" s="56">
        <v>91.101508644716617</v>
      </c>
    </row>
    <row r="20" spans="1:3" ht="15.9" thickBot="1" x14ac:dyDescent="0.45">
      <c r="A20" s="4" t="s">
        <v>212</v>
      </c>
      <c r="B20" s="56">
        <v>73.470945007031915</v>
      </c>
      <c r="C20" s="56">
        <v>73.755386382976639</v>
      </c>
    </row>
    <row r="21" spans="1:3" ht="15.9" thickBot="1" x14ac:dyDescent="0.45">
      <c r="A21" s="4" t="s">
        <v>213</v>
      </c>
      <c r="B21" s="56">
        <v>72.217830825607138</v>
      </c>
      <c r="C21" s="56">
        <v>73.166349310516139</v>
      </c>
    </row>
    <row r="22" spans="1:3" ht="15.9" thickBot="1" x14ac:dyDescent="0.45">
      <c r="A22" s="4" t="s">
        <v>214</v>
      </c>
      <c r="B22" s="56">
        <v>89.787688997148564</v>
      </c>
      <c r="C22" s="56">
        <v>95.823484013546917</v>
      </c>
    </row>
    <row r="23" spans="1:3" ht="15.9" thickBot="1" x14ac:dyDescent="0.45">
      <c r="A23" s="4" t="s">
        <v>215</v>
      </c>
      <c r="B23" s="56">
        <v>92.857026925168455</v>
      </c>
      <c r="C23" s="56">
        <v>91.04153439071483</v>
      </c>
    </row>
    <row r="24" spans="1:3" ht="15.9" thickBot="1" x14ac:dyDescent="0.45">
      <c r="A24" s="4" t="s">
        <v>12</v>
      </c>
      <c r="B24" s="56">
        <v>99.928554179740885</v>
      </c>
      <c r="C24" s="56">
        <v>99.755162199256702</v>
      </c>
    </row>
    <row r="25" spans="1:3" ht="15.9" thickBot="1" x14ac:dyDescent="0.45">
      <c r="A25" s="262" t="s">
        <v>13</v>
      </c>
      <c r="B25" s="263"/>
      <c r="C25" s="264"/>
    </row>
    <row r="26" spans="1:3" ht="15.9" thickBot="1" x14ac:dyDescent="0.45">
      <c r="A26" s="10" t="s">
        <v>14</v>
      </c>
      <c r="B26" s="56">
        <v>95.377008315597294</v>
      </c>
      <c r="C26" s="56">
        <v>95.363785087435943</v>
      </c>
    </row>
    <row r="27" spans="1:3" ht="15.9" thickBot="1" x14ac:dyDescent="0.45">
      <c r="A27" s="13" t="s">
        <v>255</v>
      </c>
      <c r="B27" s="56">
        <v>99.928554179740885</v>
      </c>
      <c r="C27" s="56">
        <v>99.755162199256702</v>
      </c>
    </row>
    <row r="28" spans="1:3" ht="15.9" thickBot="1" x14ac:dyDescent="0.45">
      <c r="A28" s="13" t="s">
        <v>48</v>
      </c>
      <c r="B28" s="56">
        <v>84.723721897967877</v>
      </c>
      <c r="C28" s="56">
        <v>92.386858313614354</v>
      </c>
    </row>
    <row r="29" spans="1:3" ht="15.9" thickBot="1" x14ac:dyDescent="0.45">
      <c r="A29" s="4" t="s">
        <v>15</v>
      </c>
      <c r="B29" s="56">
        <v>84.723721897967877</v>
      </c>
      <c r="C29" s="56">
        <v>85.115898053204702</v>
      </c>
    </row>
    <row r="30" spans="1:3" ht="15.9" thickBot="1" x14ac:dyDescent="0.45">
      <c r="A30" s="5" t="s">
        <v>20</v>
      </c>
      <c r="B30" s="57">
        <v>89.472566707529552</v>
      </c>
      <c r="C30" s="57">
        <v>89.684030669159739</v>
      </c>
    </row>
    <row r="31" spans="1:3" ht="15.45" x14ac:dyDescent="0.4">
      <c r="B31" s="9" t="s">
        <v>256</v>
      </c>
    </row>
    <row r="32" spans="1:3" x14ac:dyDescent="0.4">
      <c r="A32" s="29"/>
    </row>
  </sheetData>
  <mergeCells count="2">
    <mergeCell ref="A4:C4"/>
    <mergeCell ref="A25:C25"/>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2B006-5174-4525-B582-EA18BFC77FF4}">
  <dimension ref="A1:I32"/>
  <sheetViews>
    <sheetView topLeftCell="A21" workbookViewId="0">
      <selection activeCell="J20" sqref="J20"/>
    </sheetView>
  </sheetViews>
  <sheetFormatPr baseColWidth="10" defaultRowHeight="14.6" x14ac:dyDescent="0.4"/>
  <cols>
    <col min="1" max="1" width="27" customWidth="1"/>
    <col min="2" max="2" width="18.69140625" customWidth="1"/>
  </cols>
  <sheetData>
    <row r="1" spans="1:9" x14ac:dyDescent="0.4">
      <c r="A1" s="30"/>
    </row>
    <row r="2" spans="1:9" ht="15.45" x14ac:dyDescent="0.4">
      <c r="A2" s="257" t="s">
        <v>179</v>
      </c>
      <c r="B2" s="257"/>
      <c r="C2" s="257"/>
      <c r="D2" s="257"/>
      <c r="E2" s="257"/>
      <c r="F2" s="257"/>
      <c r="G2" s="257"/>
      <c r="H2" s="257"/>
    </row>
    <row r="3" spans="1:9" ht="15.9" thickBot="1" x14ac:dyDescent="0.45">
      <c r="A3" s="62"/>
      <c r="B3" s="62"/>
      <c r="C3" s="62"/>
      <c r="D3" s="62"/>
      <c r="E3" s="62"/>
      <c r="F3" s="62"/>
      <c r="G3" s="62"/>
      <c r="H3" s="62"/>
    </row>
    <row r="4" spans="1:9" ht="71.150000000000006" thickBot="1" x14ac:dyDescent="0.45">
      <c r="A4" s="138" t="s">
        <v>301</v>
      </c>
      <c r="B4" s="20" t="s">
        <v>64</v>
      </c>
      <c r="C4" s="20" t="s">
        <v>65</v>
      </c>
      <c r="D4" s="20" t="s">
        <v>180</v>
      </c>
      <c r="E4" s="20" t="s">
        <v>66</v>
      </c>
      <c r="F4" s="20" t="s">
        <v>181</v>
      </c>
      <c r="G4" s="20" t="s">
        <v>80</v>
      </c>
      <c r="H4" s="20" t="s">
        <v>81</v>
      </c>
      <c r="I4" s="66" t="s">
        <v>20</v>
      </c>
    </row>
    <row r="5" spans="1:9" ht="15.45" x14ac:dyDescent="0.4">
      <c r="A5" s="260" t="s">
        <v>3</v>
      </c>
      <c r="B5" s="261"/>
      <c r="C5" s="261"/>
      <c r="D5" s="261"/>
      <c r="E5" s="261"/>
      <c r="F5" s="261"/>
      <c r="G5" s="261"/>
      <c r="H5" s="261"/>
      <c r="I5" s="261"/>
    </row>
    <row r="6" spans="1:9" ht="15.9" thickBot="1" x14ac:dyDescent="0.45">
      <c r="A6" s="4" t="s">
        <v>4</v>
      </c>
      <c r="B6" s="56">
        <v>2.3664211061657272</v>
      </c>
      <c r="C6" s="56">
        <v>0.89646022737744058</v>
      </c>
      <c r="D6" s="56">
        <v>14.253309795999384</v>
      </c>
      <c r="E6" s="56">
        <v>11.747283260721417</v>
      </c>
      <c r="F6" s="56">
        <v>68.498397345817366</v>
      </c>
      <c r="G6" s="56">
        <v>2.2381282639186644</v>
      </c>
      <c r="H6" s="56">
        <v>0</v>
      </c>
      <c r="I6" s="56">
        <v>100</v>
      </c>
    </row>
    <row r="7" spans="1:9" ht="15.9" thickBot="1" x14ac:dyDescent="0.45">
      <c r="A7" s="4" t="s">
        <v>5</v>
      </c>
      <c r="B7" s="56">
        <v>2.2595533311685614</v>
      </c>
      <c r="C7" s="56">
        <v>0.81492362811784702</v>
      </c>
      <c r="D7" s="56">
        <v>2.8036104463702589</v>
      </c>
      <c r="E7" s="56">
        <v>3.7924266876572741</v>
      </c>
      <c r="F7" s="56">
        <v>90.204311492719469</v>
      </c>
      <c r="G7" s="56">
        <v>0.12517441396660936</v>
      </c>
      <c r="H7" s="56">
        <v>0</v>
      </c>
      <c r="I7" s="56">
        <v>100.00000000000001</v>
      </c>
    </row>
    <row r="8" spans="1:9" ht="15.9" thickBot="1" x14ac:dyDescent="0.45">
      <c r="A8" s="4" t="s">
        <v>6</v>
      </c>
      <c r="B8" s="56">
        <v>0.80291750785380123</v>
      </c>
      <c r="C8" s="56">
        <v>0.10300375552549038</v>
      </c>
      <c r="D8" s="56">
        <v>0.2978557717813427</v>
      </c>
      <c r="E8" s="56">
        <v>59.053853295039445</v>
      </c>
      <c r="F8" s="56">
        <v>38.781292689621672</v>
      </c>
      <c r="G8" s="56">
        <v>0.24324909379262516</v>
      </c>
      <c r="H8" s="56">
        <v>0.71782788638594763</v>
      </c>
      <c r="I8" s="56">
        <v>100.00000000000033</v>
      </c>
    </row>
    <row r="9" spans="1:9" ht="15.9" thickBot="1" x14ac:dyDescent="0.45">
      <c r="A9" s="4" t="s">
        <v>7</v>
      </c>
      <c r="B9" s="56">
        <v>3.0067679572515384</v>
      </c>
      <c r="C9" s="56">
        <v>0</v>
      </c>
      <c r="D9" s="56">
        <v>0</v>
      </c>
      <c r="E9" s="56">
        <v>17.014885478144308</v>
      </c>
      <c r="F9" s="56">
        <v>79.268648843878367</v>
      </c>
      <c r="G9" s="56">
        <v>0.44323565230905682</v>
      </c>
      <c r="H9" s="56">
        <v>0.2664620684168989</v>
      </c>
      <c r="I9" s="56">
        <v>100.00000000000017</v>
      </c>
    </row>
    <row r="10" spans="1:9" ht="15.9" thickBot="1" x14ac:dyDescent="0.45">
      <c r="A10" s="4" t="s">
        <v>8</v>
      </c>
      <c r="B10" s="56">
        <v>15.290054098427699</v>
      </c>
      <c r="C10" s="56">
        <v>1.6271533833093776</v>
      </c>
      <c r="D10" s="56">
        <v>2.0519618857451256</v>
      </c>
      <c r="E10" s="56">
        <v>3.6471965796033614</v>
      </c>
      <c r="F10" s="56">
        <v>75.528297278465232</v>
      </c>
      <c r="G10" s="56">
        <v>1.8553367744491283</v>
      </c>
      <c r="H10" s="56">
        <v>0</v>
      </c>
      <c r="I10" s="56">
        <v>99.999999999999929</v>
      </c>
    </row>
    <row r="11" spans="1:9" ht="15.9" thickBot="1" x14ac:dyDescent="0.45">
      <c r="A11" s="4" t="s">
        <v>9</v>
      </c>
      <c r="B11" s="56">
        <v>5.450369373705426</v>
      </c>
      <c r="C11" s="56">
        <v>2.0099739045551779</v>
      </c>
      <c r="D11" s="56">
        <v>2.0770059084038928</v>
      </c>
      <c r="E11" s="56">
        <v>47.655545574245082</v>
      </c>
      <c r="F11" s="56">
        <v>37.611158904870479</v>
      </c>
      <c r="G11" s="56">
        <v>5.1959463342202366</v>
      </c>
      <c r="H11" s="56">
        <v>0</v>
      </c>
      <c r="I11" s="56">
        <v>100.0000000000003</v>
      </c>
    </row>
    <row r="12" spans="1:9" ht="15.9" thickBot="1" x14ac:dyDescent="0.45">
      <c r="A12" s="4" t="s">
        <v>10</v>
      </c>
      <c r="B12" s="56">
        <v>8.001759126792253E-2</v>
      </c>
      <c r="C12" s="56">
        <v>0</v>
      </c>
      <c r="D12" s="56">
        <v>0</v>
      </c>
      <c r="E12" s="56">
        <v>59.00891714524105</v>
      </c>
      <c r="F12" s="56">
        <v>40.831047672222979</v>
      </c>
      <c r="G12" s="56">
        <v>8.001759126792253E-2</v>
      </c>
      <c r="H12" s="56">
        <v>0</v>
      </c>
      <c r="I12" s="56">
        <v>99.999999999999872</v>
      </c>
    </row>
    <row r="13" spans="1:9" ht="15.9" thickBot="1" x14ac:dyDescent="0.45">
      <c r="A13" s="4" t="s">
        <v>11</v>
      </c>
      <c r="B13" s="56">
        <v>0.53564353025105338</v>
      </c>
      <c r="C13" s="56">
        <v>0.63495396737456222</v>
      </c>
      <c r="D13" s="56">
        <v>0</v>
      </c>
      <c r="E13" s="56">
        <v>58.665785960138969</v>
      </c>
      <c r="F13" s="56">
        <v>35.648605793650987</v>
      </c>
      <c r="G13" s="56">
        <v>4.5150107485844995</v>
      </c>
      <c r="H13" s="56">
        <v>0</v>
      </c>
      <c r="I13" s="56">
        <v>100.00000000000007</v>
      </c>
    </row>
    <row r="14" spans="1:9" ht="15.9" thickBot="1" x14ac:dyDescent="0.45">
      <c r="A14" s="4" t="s">
        <v>205</v>
      </c>
      <c r="B14" s="56">
        <v>0</v>
      </c>
      <c r="C14" s="56">
        <v>0</v>
      </c>
      <c r="D14" s="56">
        <v>0</v>
      </c>
      <c r="E14" s="56">
        <v>10.976864675593154</v>
      </c>
      <c r="F14" s="56">
        <v>0</v>
      </c>
      <c r="G14" s="56">
        <v>89.023135324406852</v>
      </c>
      <c r="H14" s="56">
        <v>0</v>
      </c>
      <c r="I14" s="56">
        <v>100</v>
      </c>
    </row>
    <row r="15" spans="1:9" ht="15.9" thickBot="1" x14ac:dyDescent="0.45">
      <c r="A15" s="4" t="s">
        <v>206</v>
      </c>
      <c r="B15" s="56">
        <v>0</v>
      </c>
      <c r="C15" s="56">
        <v>0</v>
      </c>
      <c r="D15" s="56">
        <v>0</v>
      </c>
      <c r="E15" s="56">
        <v>13.737762917902316</v>
      </c>
      <c r="F15" s="56">
        <v>10.122420558781034</v>
      </c>
      <c r="G15" s="56">
        <v>76.139816523316611</v>
      </c>
      <c r="H15" s="56">
        <v>0</v>
      </c>
      <c r="I15" s="56">
        <v>99.999999999999957</v>
      </c>
    </row>
    <row r="16" spans="1:9" ht="15.9" thickBot="1" x14ac:dyDescent="0.45">
      <c r="A16" s="4" t="s">
        <v>207</v>
      </c>
      <c r="B16" s="56">
        <v>3.833321209511837</v>
      </c>
      <c r="C16" s="56">
        <v>2.6740856214409194</v>
      </c>
      <c r="D16" s="56">
        <v>4.7384050018445834</v>
      </c>
      <c r="E16" s="56">
        <v>6.123234340149633</v>
      </c>
      <c r="F16" s="56">
        <v>72.964531372695689</v>
      </c>
      <c r="G16" s="56">
        <v>9.3973720671364926</v>
      </c>
      <c r="H16" s="56">
        <v>0.26905038722077934</v>
      </c>
      <c r="I16" s="56">
        <v>99.999999999999929</v>
      </c>
    </row>
    <row r="17" spans="1:9" ht="15.9" thickBot="1" x14ac:dyDescent="0.45">
      <c r="A17" s="4" t="s">
        <v>208</v>
      </c>
      <c r="B17" s="56">
        <v>0.67589550224870099</v>
      </c>
      <c r="C17" s="56">
        <v>0</v>
      </c>
      <c r="D17" s="56">
        <v>0</v>
      </c>
      <c r="E17" s="56">
        <v>29.302495711056036</v>
      </c>
      <c r="F17" s="56">
        <v>70.021608786695182</v>
      </c>
      <c r="G17" s="56">
        <v>0</v>
      </c>
      <c r="H17" s="56">
        <v>0</v>
      </c>
      <c r="I17" s="56">
        <v>99.999999999999915</v>
      </c>
    </row>
    <row r="18" spans="1:9" ht="15.9" thickBot="1" x14ac:dyDescent="0.45">
      <c r="A18" s="4" t="s">
        <v>209</v>
      </c>
      <c r="B18" s="56">
        <v>0.34929513614893576</v>
      </c>
      <c r="C18" s="56">
        <v>0</v>
      </c>
      <c r="D18" s="56">
        <v>0</v>
      </c>
      <c r="E18" s="56">
        <v>1.2030541601930016</v>
      </c>
      <c r="F18" s="56">
        <v>98.289789694882387</v>
      </c>
      <c r="G18" s="56">
        <v>0.15786100877567175</v>
      </c>
      <c r="H18" s="56">
        <v>0</v>
      </c>
      <c r="I18" s="56">
        <v>100</v>
      </c>
    </row>
    <row r="19" spans="1:9" ht="15.9" thickBot="1" x14ac:dyDescent="0.45">
      <c r="A19" s="4" t="s">
        <v>210</v>
      </c>
      <c r="B19" s="56">
        <v>0</v>
      </c>
      <c r="C19" s="56">
        <v>0</v>
      </c>
      <c r="D19" s="56">
        <v>0</v>
      </c>
      <c r="E19" s="56">
        <v>17.365210047153042</v>
      </c>
      <c r="F19" s="56">
        <v>57.199562481540553</v>
      </c>
      <c r="G19" s="56">
        <v>25.435227471306643</v>
      </c>
      <c r="H19" s="56">
        <v>0</v>
      </c>
      <c r="I19" s="56">
        <v>100.00000000000024</v>
      </c>
    </row>
    <row r="20" spans="1:9" ht="15.9" thickBot="1" x14ac:dyDescent="0.45">
      <c r="A20" s="4" t="s">
        <v>211</v>
      </c>
      <c r="B20" s="56">
        <v>0.45209075245013697</v>
      </c>
      <c r="C20" s="56">
        <v>0.84121124693570581</v>
      </c>
      <c r="D20" s="56">
        <v>0.27549252340809155</v>
      </c>
      <c r="E20" s="56">
        <v>13.799761249304957</v>
      </c>
      <c r="F20" s="56">
        <v>83.773452393267362</v>
      </c>
      <c r="G20" s="56">
        <v>0.8579918346337414</v>
      </c>
      <c r="H20" s="56">
        <v>0</v>
      </c>
      <c r="I20" s="56">
        <v>99.999999999999986</v>
      </c>
    </row>
    <row r="21" spans="1:9" ht="15.9" thickBot="1" x14ac:dyDescent="0.45">
      <c r="A21" s="4" t="s">
        <v>212</v>
      </c>
      <c r="B21" s="56">
        <v>1.0618673461869059</v>
      </c>
      <c r="C21" s="56">
        <v>0</v>
      </c>
      <c r="D21" s="56">
        <v>0.13975864150077447</v>
      </c>
      <c r="E21" s="56">
        <v>64.589362219847189</v>
      </c>
      <c r="F21" s="56">
        <v>32.629774667251965</v>
      </c>
      <c r="G21" s="56">
        <v>1.4928810632456475</v>
      </c>
      <c r="H21" s="56">
        <v>8.6356061967556907E-2</v>
      </c>
      <c r="I21" s="56">
        <v>100.00000000000004</v>
      </c>
    </row>
    <row r="22" spans="1:9" ht="15.9" thickBot="1" x14ac:dyDescent="0.45">
      <c r="A22" s="4" t="s">
        <v>213</v>
      </c>
      <c r="B22" s="56">
        <v>1.3142905440534869</v>
      </c>
      <c r="C22" s="56">
        <v>0.31309756434922703</v>
      </c>
      <c r="D22" s="56">
        <v>0</v>
      </c>
      <c r="E22" s="56">
        <v>48.125041204086934</v>
      </c>
      <c r="F22" s="56">
        <v>46.094890963219513</v>
      </c>
      <c r="G22" s="56">
        <v>4.0582883703762711</v>
      </c>
      <c r="H22" s="56">
        <v>9.4391353914716508E-2</v>
      </c>
      <c r="I22" s="56">
        <v>100.00000000000016</v>
      </c>
    </row>
    <row r="23" spans="1:9" ht="15.9" thickBot="1" x14ac:dyDescent="0.45">
      <c r="A23" s="4" t="s">
        <v>214</v>
      </c>
      <c r="B23" s="56">
        <v>0.75318226221516482</v>
      </c>
      <c r="C23" s="56">
        <v>0.10675993687899496</v>
      </c>
      <c r="D23" s="56">
        <v>0</v>
      </c>
      <c r="E23" s="56">
        <v>5.4924502285486909</v>
      </c>
      <c r="F23" s="56">
        <v>73.988829943964546</v>
      </c>
      <c r="G23" s="56">
        <v>19.658777628392592</v>
      </c>
      <c r="H23" s="56">
        <v>0</v>
      </c>
      <c r="I23" s="56">
        <v>100</v>
      </c>
    </row>
    <row r="24" spans="1:9" ht="15.9" thickBot="1" x14ac:dyDescent="0.45">
      <c r="A24" s="4" t="s">
        <v>215</v>
      </c>
      <c r="B24" s="56">
        <v>3.177034336130967</v>
      </c>
      <c r="C24" s="56">
        <v>0.34518348615822914</v>
      </c>
      <c r="D24" s="56">
        <v>0.79274847079308119</v>
      </c>
      <c r="E24" s="56">
        <v>2.2248617883129795</v>
      </c>
      <c r="F24" s="56">
        <v>88.405398829668755</v>
      </c>
      <c r="G24" s="56">
        <v>5.0547730889358951</v>
      </c>
      <c r="H24" s="56">
        <v>0</v>
      </c>
      <c r="I24" s="56">
        <v>99.999999999999901</v>
      </c>
    </row>
    <row r="25" spans="1:9" ht="15.9" thickBot="1" x14ac:dyDescent="0.45">
      <c r="A25" s="4" t="s">
        <v>12</v>
      </c>
      <c r="B25" s="56">
        <v>24.4456431396661</v>
      </c>
      <c r="C25" s="56">
        <v>3.9327365030835373</v>
      </c>
      <c r="D25" s="56">
        <v>5.8003175411288925</v>
      </c>
      <c r="E25" s="56">
        <v>6.1873469777520409</v>
      </c>
      <c r="F25" s="56">
        <v>59.63395583836941</v>
      </c>
      <c r="G25" s="56">
        <v>0</v>
      </c>
      <c r="H25" s="56">
        <v>0</v>
      </c>
      <c r="I25" s="56">
        <v>99.999999999999972</v>
      </c>
    </row>
    <row r="26" spans="1:9" ht="15.45" x14ac:dyDescent="0.4">
      <c r="A26" s="260" t="s">
        <v>13</v>
      </c>
      <c r="B26" s="261"/>
      <c r="C26" s="261"/>
      <c r="D26" s="261"/>
      <c r="E26" s="261"/>
      <c r="F26" s="261"/>
      <c r="G26" s="261"/>
      <c r="H26" s="261"/>
      <c r="I26" s="261"/>
    </row>
    <row r="27" spans="1:9" ht="15.9" thickBot="1" x14ac:dyDescent="0.45">
      <c r="A27" s="4" t="s">
        <v>14</v>
      </c>
      <c r="B27" s="56">
        <v>12.928678131962082</v>
      </c>
      <c r="C27" s="56">
        <v>2.3746101629538572</v>
      </c>
      <c r="D27" s="56">
        <v>4.0999739076858512</v>
      </c>
      <c r="E27" s="56">
        <v>16.5979130081964</v>
      </c>
      <c r="F27" s="56">
        <v>60.17983027805591</v>
      </c>
      <c r="G27" s="56">
        <v>3.7704008404890508</v>
      </c>
      <c r="H27" s="56">
        <v>4.8593670657241989E-2</v>
      </c>
      <c r="I27" s="56">
        <v>100.0000000000004</v>
      </c>
    </row>
    <row r="28" spans="1:9" ht="15.9" thickBot="1" x14ac:dyDescent="0.45">
      <c r="A28" s="13" t="s">
        <v>255</v>
      </c>
      <c r="B28" s="56">
        <v>24.4456431396661</v>
      </c>
      <c r="C28" s="56">
        <v>3.9327365030835373</v>
      </c>
      <c r="D28" s="56">
        <v>5.8003175411288925</v>
      </c>
      <c r="E28" s="56">
        <v>6.1873469777520409</v>
      </c>
      <c r="F28" s="56">
        <v>59.63395583836941</v>
      </c>
      <c r="G28" s="56">
        <v>0</v>
      </c>
      <c r="H28" s="56">
        <v>0</v>
      </c>
      <c r="I28" s="56">
        <v>99.999999999999972</v>
      </c>
    </row>
    <row r="29" spans="1:9" ht="15.9" thickBot="1" x14ac:dyDescent="0.45">
      <c r="A29" s="13" t="s">
        <v>48</v>
      </c>
      <c r="B29" s="56">
        <v>5.1212954791921215</v>
      </c>
      <c r="C29" s="56">
        <v>1.3183519776928103</v>
      </c>
      <c r="D29" s="56">
        <v>2.9473062232211555</v>
      </c>
      <c r="E29" s="56">
        <v>23.655264713028039</v>
      </c>
      <c r="F29" s="56">
        <v>60.549880080946238</v>
      </c>
      <c r="G29" s="56">
        <v>6.3263660705936768</v>
      </c>
      <c r="H29" s="56">
        <v>8.1535455326204584E-2</v>
      </c>
      <c r="I29" s="56">
        <v>100.00000000000024</v>
      </c>
    </row>
    <row r="30" spans="1:9" ht="15.9" thickBot="1" x14ac:dyDescent="0.45">
      <c r="A30" s="4" t="s">
        <v>15</v>
      </c>
      <c r="B30" s="56">
        <v>1.3495907251069617</v>
      </c>
      <c r="C30" s="56">
        <v>0.2220698589686782</v>
      </c>
      <c r="D30" s="56">
        <v>1.6824687784881345</v>
      </c>
      <c r="E30" s="56">
        <v>23.760108277653419</v>
      </c>
      <c r="F30" s="56">
        <v>68.720784512186583</v>
      </c>
      <c r="G30" s="56">
        <v>4.1370153314111517</v>
      </c>
      <c r="H30" s="56">
        <v>0.12796251618517213</v>
      </c>
      <c r="I30" s="56">
        <v>100.0000000000001</v>
      </c>
    </row>
    <row r="31" spans="1:9" ht="15.9" thickBot="1" x14ac:dyDescent="0.45">
      <c r="A31" s="5" t="s">
        <v>20</v>
      </c>
      <c r="B31" s="57">
        <v>6.511123699617924</v>
      </c>
      <c r="C31" s="57">
        <v>1.1815934697331758</v>
      </c>
      <c r="D31" s="57">
        <v>2.7601040015382821</v>
      </c>
      <c r="E31" s="57">
        <v>20.567464008356275</v>
      </c>
      <c r="F31" s="57">
        <v>64.913540006272129</v>
      </c>
      <c r="G31" s="57">
        <v>3.9735920220139485</v>
      </c>
      <c r="H31" s="57">
        <v>9.2582792468885206E-2</v>
      </c>
      <c r="I31" s="56">
        <v>100.00000000000063</v>
      </c>
    </row>
    <row r="32" spans="1:9" ht="15.45" x14ac:dyDescent="0.4">
      <c r="C32" s="9" t="s">
        <v>281</v>
      </c>
    </row>
  </sheetData>
  <mergeCells count="3">
    <mergeCell ref="A2:H2"/>
    <mergeCell ref="A5:I5"/>
    <mergeCell ref="A26:I2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F247-AF11-4054-9D65-538EEBCD0172}">
  <dimension ref="A1:F34"/>
  <sheetViews>
    <sheetView topLeftCell="A15" workbookViewId="0">
      <selection activeCell="C39" sqref="C39"/>
    </sheetView>
  </sheetViews>
  <sheetFormatPr baseColWidth="10" defaultRowHeight="14.6" x14ac:dyDescent="0.4"/>
  <cols>
    <col min="1" max="1" width="23.07421875" customWidth="1"/>
    <col min="2" max="2" width="23.53515625" customWidth="1"/>
    <col min="3" max="3" width="23.69140625" customWidth="1"/>
    <col min="4" max="4" width="21.4609375" customWidth="1"/>
  </cols>
  <sheetData>
    <row r="1" spans="1:6" ht="15.45" x14ac:dyDescent="0.4">
      <c r="A1" s="265" t="s">
        <v>182</v>
      </c>
      <c r="B1" s="265"/>
      <c r="C1" s="265"/>
      <c r="D1" s="265"/>
      <c r="E1" s="265"/>
    </row>
    <row r="2" spans="1:6" ht="15" thickBot="1" x14ac:dyDescent="0.45">
      <c r="A2" s="63"/>
      <c r="B2" s="63"/>
      <c r="C2" s="63"/>
      <c r="D2" s="63"/>
      <c r="E2" s="63"/>
    </row>
    <row r="3" spans="1:6" ht="15.9" thickBot="1" x14ac:dyDescent="0.45">
      <c r="A3" s="138" t="s">
        <v>301</v>
      </c>
      <c r="B3" s="8" t="s">
        <v>67</v>
      </c>
      <c r="C3" s="8" t="s">
        <v>68</v>
      </c>
      <c r="D3" s="32" t="s">
        <v>69</v>
      </c>
      <c r="E3" s="32" t="s">
        <v>70</v>
      </c>
      <c r="F3" s="32" t="s">
        <v>20</v>
      </c>
    </row>
    <row r="4" spans="1:6" ht="15.45" x14ac:dyDescent="0.4">
      <c r="A4" s="186" t="s">
        <v>3</v>
      </c>
      <c r="B4" s="187"/>
      <c r="C4" s="187"/>
      <c r="D4" s="187"/>
      <c r="E4" s="187"/>
      <c r="F4" s="187"/>
    </row>
    <row r="5" spans="1:6" ht="15.9" thickBot="1" x14ac:dyDescent="0.45">
      <c r="A5" s="4" t="s">
        <v>4</v>
      </c>
      <c r="B5" s="56">
        <v>17.516191129542548</v>
      </c>
      <c r="C5" s="56">
        <v>80.245680606538755</v>
      </c>
      <c r="D5" s="56">
        <v>2.2381282639186644</v>
      </c>
      <c r="E5" s="56">
        <v>0</v>
      </c>
      <c r="F5" s="56">
        <v>99.999999999999972</v>
      </c>
    </row>
    <row r="6" spans="1:6" ht="15.9" thickBot="1" x14ac:dyDescent="0.45">
      <c r="A6" s="4" t="s">
        <v>5</v>
      </c>
      <c r="B6" s="56">
        <v>5.8780874056566681</v>
      </c>
      <c r="C6" s="56">
        <v>93.996738180376767</v>
      </c>
      <c r="D6" s="56">
        <v>0.12517441396660936</v>
      </c>
      <c r="E6" s="56">
        <v>0</v>
      </c>
      <c r="F6" s="56">
        <v>100.00000000000004</v>
      </c>
    </row>
    <row r="7" spans="1:6" ht="15.9" thickBot="1" x14ac:dyDescent="0.45">
      <c r="A7" s="4" t="s">
        <v>6</v>
      </c>
      <c r="B7" s="56">
        <v>1.2037770351606341</v>
      </c>
      <c r="C7" s="56">
        <v>97.835145984660883</v>
      </c>
      <c r="D7" s="56">
        <v>0.24324909379262516</v>
      </c>
      <c r="E7" s="56">
        <v>0.71782788638594763</v>
      </c>
      <c r="F7" s="56">
        <v>100.00000000000009</v>
      </c>
    </row>
    <row r="8" spans="1:6" ht="15.9" thickBot="1" x14ac:dyDescent="0.45">
      <c r="A8" s="4" t="s">
        <v>7</v>
      </c>
      <c r="B8" s="56">
        <v>3.0067679572515384</v>
      </c>
      <c r="C8" s="56">
        <v>96.283534322022589</v>
      </c>
      <c r="D8" s="56">
        <v>0.44323565230905682</v>
      </c>
      <c r="E8" s="56">
        <v>0.2664620684168989</v>
      </c>
      <c r="F8" s="56">
        <v>100.00000000000009</v>
      </c>
    </row>
    <row r="9" spans="1:6" ht="15.9" thickBot="1" x14ac:dyDescent="0.45">
      <c r="A9" s="4" t="s">
        <v>8</v>
      </c>
      <c r="B9" s="56">
        <v>18.969169367482195</v>
      </c>
      <c r="C9" s="56">
        <v>79.175493858068577</v>
      </c>
      <c r="D9" s="56">
        <v>1.8553367744491283</v>
      </c>
      <c r="E9" s="56">
        <v>0</v>
      </c>
      <c r="F9" s="56">
        <v>99.999999999999901</v>
      </c>
    </row>
    <row r="10" spans="1:6" ht="15.9" thickBot="1" x14ac:dyDescent="0.45">
      <c r="A10" s="4" t="s">
        <v>9</v>
      </c>
      <c r="B10" s="56">
        <v>9.5373491866644979</v>
      </c>
      <c r="C10" s="56">
        <v>85.266704479115305</v>
      </c>
      <c r="D10" s="56">
        <v>5.1959463342202366</v>
      </c>
      <c r="E10" s="56">
        <v>0</v>
      </c>
      <c r="F10" s="56">
        <v>100.00000000000004</v>
      </c>
    </row>
    <row r="11" spans="1:6" ht="15.9" thickBot="1" x14ac:dyDescent="0.45">
      <c r="A11" s="4" t="s">
        <v>10</v>
      </c>
      <c r="B11" s="56">
        <v>8.001759126792253E-2</v>
      </c>
      <c r="C11" s="56">
        <v>99.83996481746415</v>
      </c>
      <c r="D11" s="56">
        <v>8.001759126792253E-2</v>
      </c>
      <c r="E11" s="56">
        <v>0</v>
      </c>
      <c r="F11" s="56">
        <v>99.999999999999986</v>
      </c>
    </row>
    <row r="12" spans="1:6" ht="15.9" thickBot="1" x14ac:dyDescent="0.45">
      <c r="A12" s="4" t="s">
        <v>11</v>
      </c>
      <c r="B12" s="56">
        <v>1.1705974976256157</v>
      </c>
      <c r="C12" s="56">
        <v>94.314391753789863</v>
      </c>
      <c r="D12" s="56">
        <v>4.5150107485844995</v>
      </c>
      <c r="E12" s="56">
        <v>0</v>
      </c>
      <c r="F12" s="56">
        <v>99.999999999999986</v>
      </c>
    </row>
    <row r="13" spans="1:6" ht="15.9" thickBot="1" x14ac:dyDescent="0.45">
      <c r="A13" s="4" t="s">
        <v>205</v>
      </c>
      <c r="B13" s="56">
        <v>0</v>
      </c>
      <c r="C13" s="56">
        <v>10.976864675593154</v>
      </c>
      <c r="D13" s="56">
        <v>89.023135324406852</v>
      </c>
      <c r="E13" s="56">
        <v>0</v>
      </c>
      <c r="F13" s="56">
        <v>100</v>
      </c>
    </row>
    <row r="14" spans="1:6" ht="15.9" thickBot="1" x14ac:dyDescent="0.45">
      <c r="A14" s="4" t="s">
        <v>206</v>
      </c>
      <c r="B14" s="56">
        <v>0</v>
      </c>
      <c r="C14" s="56">
        <v>23.860183476683339</v>
      </c>
      <c r="D14" s="56">
        <v>76.139816523316611</v>
      </c>
      <c r="E14" s="56">
        <v>0</v>
      </c>
      <c r="F14" s="56">
        <v>99.999999999999943</v>
      </c>
    </row>
    <row r="15" spans="1:6" ht="15.9" thickBot="1" x14ac:dyDescent="0.45">
      <c r="A15" s="4" t="s">
        <v>207</v>
      </c>
      <c r="B15" s="56">
        <v>11.245811832797333</v>
      </c>
      <c r="C15" s="56">
        <v>79.087765712845354</v>
      </c>
      <c r="D15" s="56">
        <v>9.3973720671364926</v>
      </c>
      <c r="E15" s="56">
        <v>0.26905038722077934</v>
      </c>
      <c r="F15" s="56">
        <v>99.999999999999943</v>
      </c>
    </row>
    <row r="16" spans="1:6" ht="15.9" thickBot="1" x14ac:dyDescent="0.45">
      <c r="A16" s="4" t="s">
        <v>208</v>
      </c>
      <c r="B16" s="56">
        <v>0.67589550224870099</v>
      </c>
      <c r="C16" s="56">
        <v>99.324104497751293</v>
      </c>
      <c r="D16" s="56">
        <v>0</v>
      </c>
      <c r="E16" s="56">
        <v>0</v>
      </c>
      <c r="F16" s="56">
        <v>100</v>
      </c>
    </row>
    <row r="17" spans="1:6" ht="15.9" thickBot="1" x14ac:dyDescent="0.45">
      <c r="A17" s="4" t="s">
        <v>209</v>
      </c>
      <c r="B17" s="56">
        <v>0.34929513614893576</v>
      </c>
      <c r="C17" s="56">
        <v>99.492843855075392</v>
      </c>
      <c r="D17" s="56">
        <v>0.15786100877567175</v>
      </c>
      <c r="E17" s="56">
        <v>0</v>
      </c>
      <c r="F17" s="56">
        <v>100</v>
      </c>
    </row>
    <row r="18" spans="1:6" ht="15.9" thickBot="1" x14ac:dyDescent="0.45">
      <c r="A18" s="4" t="s">
        <v>210</v>
      </c>
      <c r="B18" s="56">
        <v>0</v>
      </c>
      <c r="C18" s="56">
        <v>74.564772528693538</v>
      </c>
      <c r="D18" s="56">
        <v>25.435227471306643</v>
      </c>
      <c r="E18" s="56">
        <v>0</v>
      </c>
      <c r="F18" s="56">
        <v>100.00000000000018</v>
      </c>
    </row>
    <row r="19" spans="1:6" ht="15.9" thickBot="1" x14ac:dyDescent="0.45">
      <c r="A19" s="4" t="s">
        <v>211</v>
      </c>
      <c r="B19" s="56">
        <v>1.5687945227939346</v>
      </c>
      <c r="C19" s="56">
        <v>97.573213642572327</v>
      </c>
      <c r="D19" s="56">
        <v>0.8579918346337414</v>
      </c>
      <c r="E19" s="56">
        <v>0</v>
      </c>
      <c r="F19" s="56">
        <v>100</v>
      </c>
    </row>
    <row r="20" spans="1:6" ht="15.9" thickBot="1" x14ac:dyDescent="0.45">
      <c r="A20" s="4" t="s">
        <v>212</v>
      </c>
      <c r="B20" s="56">
        <v>1.2016259876876803</v>
      </c>
      <c r="C20" s="56">
        <v>97.219136887099069</v>
      </c>
      <c r="D20" s="56">
        <v>1.4928810632456475</v>
      </c>
      <c r="E20" s="56">
        <v>8.6356061967556907E-2</v>
      </c>
      <c r="F20" s="56">
        <v>99.999999999999957</v>
      </c>
    </row>
    <row r="21" spans="1:6" ht="15.9" thickBot="1" x14ac:dyDescent="0.45">
      <c r="A21" s="4" t="s">
        <v>213</v>
      </c>
      <c r="B21" s="56">
        <v>1.627388108402714</v>
      </c>
      <c r="C21" s="56">
        <v>94.219932167306325</v>
      </c>
      <c r="D21" s="56">
        <v>4.0582883703762711</v>
      </c>
      <c r="E21" s="56">
        <v>9.4391353914716508E-2</v>
      </c>
      <c r="F21" s="56">
        <v>100.00000000000003</v>
      </c>
    </row>
    <row r="22" spans="1:6" ht="15.9" thickBot="1" x14ac:dyDescent="0.45">
      <c r="A22" s="4" t="s">
        <v>214</v>
      </c>
      <c r="B22" s="56">
        <v>0.8599421990941597</v>
      </c>
      <c r="C22" s="56">
        <v>79.481280172513237</v>
      </c>
      <c r="D22" s="56">
        <v>19.658777628392592</v>
      </c>
      <c r="E22" s="56">
        <v>0</v>
      </c>
      <c r="F22" s="56">
        <v>100</v>
      </c>
    </row>
    <row r="23" spans="1:6" ht="15.9" thickBot="1" x14ac:dyDescent="0.45">
      <c r="A23" s="4" t="s">
        <v>215</v>
      </c>
      <c r="B23" s="56">
        <v>4.3149662930822767</v>
      </c>
      <c r="C23" s="56">
        <v>90.630260617981733</v>
      </c>
      <c r="D23" s="56">
        <v>5.0547730889358951</v>
      </c>
      <c r="E23" s="56">
        <v>0</v>
      </c>
      <c r="F23" s="56">
        <v>99.999999999999901</v>
      </c>
    </row>
    <row r="24" spans="1:6" ht="15.9" thickBot="1" x14ac:dyDescent="0.45">
      <c r="A24" s="4" t="s">
        <v>12</v>
      </c>
      <c r="B24" s="56">
        <v>34.178697183878548</v>
      </c>
      <c r="C24" s="56">
        <v>65.821302816121431</v>
      </c>
      <c r="D24" s="56">
        <v>0</v>
      </c>
      <c r="E24" s="56">
        <v>0</v>
      </c>
      <c r="F24" s="56">
        <v>99.999999999999972</v>
      </c>
    </row>
    <row r="25" spans="1:6" ht="15.45" x14ac:dyDescent="0.4">
      <c r="A25" s="186" t="s">
        <v>13</v>
      </c>
      <c r="B25" s="187"/>
      <c r="C25" s="187"/>
      <c r="D25" s="187"/>
      <c r="E25" s="187"/>
      <c r="F25" s="187"/>
    </row>
    <row r="26" spans="1:6" ht="15.9" thickBot="1" x14ac:dyDescent="0.45">
      <c r="A26" s="4" t="s">
        <v>14</v>
      </c>
      <c r="B26" s="56">
        <v>19.40326220260183</v>
      </c>
      <c r="C26" s="56">
        <v>76.777743286251791</v>
      </c>
      <c r="D26" s="56">
        <v>3.7704008404890508</v>
      </c>
      <c r="E26" s="56">
        <v>4.8593670657241989E-2</v>
      </c>
      <c r="F26" s="56">
        <v>99.999999999999915</v>
      </c>
    </row>
    <row r="27" spans="1:6" ht="15.9" thickBot="1" x14ac:dyDescent="0.45">
      <c r="A27" s="13" t="s">
        <v>255</v>
      </c>
      <c r="B27" s="56">
        <v>34.178697183878548</v>
      </c>
      <c r="C27" s="56">
        <v>65.821302816121431</v>
      </c>
      <c r="D27" s="56">
        <v>0</v>
      </c>
      <c r="E27" s="56">
        <v>0</v>
      </c>
      <c r="F27" s="56">
        <v>99.999999999999972</v>
      </c>
    </row>
    <row r="28" spans="1:6" ht="15.9" thickBot="1" x14ac:dyDescent="0.45">
      <c r="A28" s="13" t="s">
        <v>48</v>
      </c>
      <c r="B28" s="56">
        <v>9.386953680106064</v>
      </c>
      <c r="C28" s="56">
        <v>84.205144793974313</v>
      </c>
      <c r="D28" s="56">
        <v>6.3263660705936768</v>
      </c>
      <c r="E28" s="56">
        <v>8.1535455326204584E-2</v>
      </c>
      <c r="F28" s="56">
        <v>100.00000000000026</v>
      </c>
    </row>
    <row r="29" spans="1:6" ht="15.9" thickBot="1" x14ac:dyDescent="0.45">
      <c r="A29" s="4" t="s">
        <v>15</v>
      </c>
      <c r="B29" s="56">
        <v>3.2541293625637748</v>
      </c>
      <c r="C29" s="56">
        <v>92.480892789840013</v>
      </c>
      <c r="D29" s="56">
        <v>4.1370153314111517</v>
      </c>
      <c r="E29" s="56">
        <v>0.12796251618517213</v>
      </c>
      <c r="F29" s="56">
        <v>100.00000000000011</v>
      </c>
    </row>
    <row r="30" spans="1:6" ht="15.9" thickBot="1" x14ac:dyDescent="0.45">
      <c r="A30" s="5" t="s">
        <v>20</v>
      </c>
      <c r="B30" s="57">
        <v>10.452821170889386</v>
      </c>
      <c r="C30" s="57">
        <v>85.481004014627743</v>
      </c>
      <c r="D30" s="57">
        <v>3.9735920220139485</v>
      </c>
      <c r="E30" s="57">
        <v>9.2582792468885206E-2</v>
      </c>
      <c r="F30" s="56">
        <v>99.999999999999957</v>
      </c>
    </row>
    <row r="31" spans="1:6" ht="15.45" x14ac:dyDescent="0.4">
      <c r="B31" s="9" t="s">
        <v>281</v>
      </c>
    </row>
    <row r="32" spans="1:6" x14ac:dyDescent="0.4">
      <c r="A32" s="33" t="s">
        <v>83</v>
      </c>
    </row>
    <row r="33" spans="1:1" x14ac:dyDescent="0.4">
      <c r="A33" s="34" t="s">
        <v>84</v>
      </c>
    </row>
    <row r="34" spans="1:1" ht="15.45" x14ac:dyDescent="0.4">
      <c r="A34" s="9"/>
    </row>
  </sheetData>
  <mergeCells count="3">
    <mergeCell ref="A1:E1"/>
    <mergeCell ref="A4:F4"/>
    <mergeCell ref="A25:F25"/>
  </mergeCells>
  <hyperlinks>
    <hyperlink ref="A1" location="_ftn3" display="_ftn3" xr:uid="{AC6720B7-0319-4212-9CF7-04E4680F99A1}"/>
    <hyperlink ref="A32" location="_ftnref3" display="_ftnref3" xr:uid="{853C8DE3-7EA8-4D3D-8DBC-A2559F31CE2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B349-6DB3-4DE6-8141-798FD6464EB9}">
  <dimension ref="A1:L34"/>
  <sheetViews>
    <sheetView topLeftCell="A10" workbookViewId="0">
      <selection activeCell="E13" sqref="E13"/>
    </sheetView>
  </sheetViews>
  <sheetFormatPr baseColWidth="10" defaultRowHeight="14.6" x14ac:dyDescent="0.4"/>
  <cols>
    <col min="1" max="1" width="13.69140625" customWidth="1"/>
    <col min="5" max="5" width="15.921875" customWidth="1"/>
  </cols>
  <sheetData>
    <row r="1" spans="1:12" ht="15.45" x14ac:dyDescent="0.4">
      <c r="A1" s="257" t="s">
        <v>183</v>
      </c>
      <c r="B1" s="257"/>
      <c r="C1" s="257"/>
      <c r="D1" s="257"/>
      <c r="E1" s="257"/>
      <c r="F1" s="257"/>
      <c r="G1" s="257"/>
      <c r="H1" s="257"/>
      <c r="I1" s="257"/>
      <c r="J1" s="257"/>
      <c r="K1" s="257"/>
    </row>
    <row r="2" spans="1:12" ht="15.45" x14ac:dyDescent="0.4">
      <c r="A2" s="3"/>
      <c r="B2" s="3"/>
      <c r="C2" s="3"/>
      <c r="D2" s="3"/>
      <c r="E2" s="3"/>
      <c r="F2" s="3"/>
      <c r="G2" s="3"/>
      <c r="H2" s="3"/>
      <c r="I2" s="3"/>
      <c r="J2" s="3"/>
      <c r="K2" s="3"/>
    </row>
    <row r="3" spans="1:12" ht="15.9" thickBot="1" x14ac:dyDescent="0.45">
      <c r="A3" s="62"/>
      <c r="B3" s="62"/>
      <c r="C3" s="62"/>
      <c r="D3" s="62"/>
      <c r="E3" s="62"/>
      <c r="F3" s="62"/>
      <c r="G3" s="62"/>
      <c r="H3" s="62"/>
      <c r="I3" s="62"/>
      <c r="J3" s="62"/>
      <c r="K3" s="62"/>
    </row>
    <row r="4" spans="1:12" ht="46.75" thickBot="1" x14ac:dyDescent="0.45">
      <c r="A4" s="32" t="s">
        <v>301</v>
      </c>
      <c r="B4" s="32" t="s">
        <v>184</v>
      </c>
      <c r="C4" s="32" t="s">
        <v>71</v>
      </c>
      <c r="D4" s="32" t="s">
        <v>72</v>
      </c>
      <c r="E4" s="32" t="s">
        <v>73</v>
      </c>
      <c r="F4" s="32" t="s">
        <v>78</v>
      </c>
      <c r="G4" s="32" t="s">
        <v>79</v>
      </c>
      <c r="H4" s="32" t="s">
        <v>74</v>
      </c>
      <c r="I4" s="32" t="s">
        <v>75</v>
      </c>
      <c r="J4" s="32" t="s">
        <v>69</v>
      </c>
      <c r="K4" s="32" t="s">
        <v>70</v>
      </c>
      <c r="L4" s="32" t="s">
        <v>20</v>
      </c>
    </row>
    <row r="5" spans="1:12" ht="15.45" x14ac:dyDescent="0.4">
      <c r="A5" s="186" t="s">
        <v>3</v>
      </c>
      <c r="B5" s="187"/>
      <c r="C5" s="187"/>
      <c r="D5" s="187"/>
      <c r="E5" s="187"/>
      <c r="F5" s="187"/>
      <c r="G5" s="187"/>
      <c r="H5" s="187"/>
      <c r="I5" s="187"/>
      <c r="J5" s="187"/>
      <c r="K5" s="187"/>
      <c r="L5" s="187"/>
    </row>
    <row r="6" spans="1:12" ht="15.9" thickBot="1" x14ac:dyDescent="0.45">
      <c r="A6" s="4" t="s">
        <v>4</v>
      </c>
      <c r="B6" s="56">
        <v>13.888660737161374</v>
      </c>
      <c r="C6" s="56">
        <v>3.0032408535045194</v>
      </c>
      <c r="D6" s="56">
        <v>1.5735887650362848</v>
      </c>
      <c r="E6" s="56">
        <v>6.2485031471205223</v>
      </c>
      <c r="F6" s="56">
        <v>19.462196650424559</v>
      </c>
      <c r="G6" s="56">
        <v>0.20073284921904005</v>
      </c>
      <c r="H6" s="56">
        <v>4.8991881920364797</v>
      </c>
      <c r="I6" s="56">
        <v>13.829820573773489</v>
      </c>
      <c r="J6" s="56">
        <v>36.765254694468524</v>
      </c>
      <c r="K6" s="56">
        <v>0.12881353725529363</v>
      </c>
      <c r="L6" s="56">
        <v>100.00000000000009</v>
      </c>
    </row>
    <row r="7" spans="1:12" ht="15.9" thickBot="1" x14ac:dyDescent="0.45">
      <c r="A7" s="4" t="s">
        <v>5</v>
      </c>
      <c r="B7" s="56">
        <v>19.596756268579085</v>
      </c>
      <c r="C7" s="56">
        <v>10.338010359162556</v>
      </c>
      <c r="D7" s="56">
        <v>0.6189883076850371</v>
      </c>
      <c r="E7" s="56">
        <v>35.950533616047423</v>
      </c>
      <c r="F7" s="56">
        <v>0.96757627814934022</v>
      </c>
      <c r="G7" s="56">
        <v>0</v>
      </c>
      <c r="H7" s="56">
        <v>10.550911895493945</v>
      </c>
      <c r="I7" s="56">
        <v>6.0626275338851254</v>
      </c>
      <c r="J7" s="56">
        <v>15.782573961591106</v>
      </c>
      <c r="K7" s="56">
        <v>0.13202177940643572</v>
      </c>
      <c r="L7" s="56">
        <v>100.00000000000004</v>
      </c>
    </row>
    <row r="8" spans="1:12" ht="15.9" thickBot="1" x14ac:dyDescent="0.45">
      <c r="A8" s="4" t="s">
        <v>6</v>
      </c>
      <c r="B8" s="56">
        <v>4.569596452722922</v>
      </c>
      <c r="C8" s="56">
        <v>0.4421199289907663</v>
      </c>
      <c r="D8" s="56">
        <v>2.315248700233429</v>
      </c>
      <c r="E8" s="56">
        <v>42.025843064328832</v>
      </c>
      <c r="F8" s="56">
        <v>5.5153167043195142</v>
      </c>
      <c r="G8" s="56">
        <v>7.0980753707624772E-2</v>
      </c>
      <c r="H8" s="56">
        <v>30.674196848822433</v>
      </c>
      <c r="I8" s="56">
        <v>7.0685861038415965</v>
      </c>
      <c r="J8" s="56">
        <v>7.2297127171390905</v>
      </c>
      <c r="K8" s="56">
        <v>8.8398725894034844E-2</v>
      </c>
      <c r="L8" s="56">
        <v>100.00000000000026</v>
      </c>
    </row>
    <row r="9" spans="1:12" ht="15.9" thickBot="1" x14ac:dyDescent="0.45">
      <c r="A9" s="4" t="s">
        <v>7</v>
      </c>
      <c r="B9" s="56">
        <v>12.037141245226374</v>
      </c>
      <c r="C9" s="56">
        <v>0.26891742029418747</v>
      </c>
      <c r="D9" s="56">
        <v>0.33915043718332477</v>
      </c>
      <c r="E9" s="56">
        <v>20.287571725947839</v>
      </c>
      <c r="F9" s="56">
        <v>2.5397554641980005</v>
      </c>
      <c r="G9" s="56">
        <v>0.27208697878373922</v>
      </c>
      <c r="H9" s="56">
        <v>3.7900791896588077</v>
      </c>
      <c r="I9" s="56">
        <v>46.633523434585996</v>
      </c>
      <c r="J9" s="56">
        <v>13.8317741041218</v>
      </c>
      <c r="K9" s="56">
        <v>0</v>
      </c>
      <c r="L9" s="56">
        <v>100.00000000000007</v>
      </c>
    </row>
    <row r="10" spans="1:12" ht="15.9" thickBot="1" x14ac:dyDescent="0.45">
      <c r="A10" s="4" t="s">
        <v>8</v>
      </c>
      <c r="B10" s="56">
        <v>20.208320051352867</v>
      </c>
      <c r="C10" s="56">
        <v>2.7171961140702727</v>
      </c>
      <c r="D10" s="56">
        <v>2.2226274349993398</v>
      </c>
      <c r="E10" s="56">
        <v>23.406842931395229</v>
      </c>
      <c r="F10" s="56">
        <v>16.2973027092543</v>
      </c>
      <c r="G10" s="56">
        <v>0.86148439204685046</v>
      </c>
      <c r="H10" s="56">
        <v>1.7218197853364092</v>
      </c>
      <c r="I10" s="56">
        <v>17.626311607035049</v>
      </c>
      <c r="J10" s="56">
        <v>11.006308947947408</v>
      </c>
      <c r="K10" s="56">
        <v>3.9317860265620239</v>
      </c>
      <c r="L10" s="56">
        <v>99.99999999999973</v>
      </c>
    </row>
    <row r="11" spans="1:12" ht="15.9" thickBot="1" x14ac:dyDescent="0.45">
      <c r="A11" s="4" t="s">
        <v>9</v>
      </c>
      <c r="B11" s="56">
        <v>17.029814892168861</v>
      </c>
      <c r="C11" s="56">
        <v>0.65126721865120973</v>
      </c>
      <c r="D11" s="56">
        <v>0.29044717408875281</v>
      </c>
      <c r="E11" s="56">
        <v>34.357545761167025</v>
      </c>
      <c r="F11" s="56">
        <v>21.727780396125095</v>
      </c>
      <c r="G11" s="56">
        <v>2.0008789935023734</v>
      </c>
      <c r="H11" s="56">
        <v>0.27882610054697171</v>
      </c>
      <c r="I11" s="56">
        <v>0</v>
      </c>
      <c r="J11" s="56">
        <v>23.663439463749935</v>
      </c>
      <c r="K11" s="56">
        <v>0</v>
      </c>
      <c r="L11" s="56">
        <v>100.00000000000021</v>
      </c>
    </row>
    <row r="12" spans="1:12" ht="15.9" thickBot="1" x14ac:dyDescent="0.45">
      <c r="A12" s="4" t="s">
        <v>10</v>
      </c>
      <c r="B12" s="56">
        <v>22.463734919606949</v>
      </c>
      <c r="C12" s="56">
        <v>2.4162402508483654</v>
      </c>
      <c r="D12" s="56">
        <v>15.390422525507294</v>
      </c>
      <c r="E12" s="56">
        <v>25.392923537144952</v>
      </c>
      <c r="F12" s="56">
        <v>8.7823021733991933</v>
      </c>
      <c r="G12" s="56">
        <v>7.9485414245506272E-2</v>
      </c>
      <c r="H12" s="56">
        <v>19.760441856110518</v>
      </c>
      <c r="I12" s="56">
        <v>1.7420022268683995</v>
      </c>
      <c r="J12" s="56">
        <v>3.9724470962686791</v>
      </c>
      <c r="K12" s="56">
        <v>0</v>
      </c>
      <c r="L12" s="56">
        <v>99.999999999999844</v>
      </c>
    </row>
    <row r="13" spans="1:12" ht="15.9" thickBot="1" x14ac:dyDescent="0.45">
      <c r="A13" s="4" t="s">
        <v>11</v>
      </c>
      <c r="B13" s="56">
        <v>34.124037930040117</v>
      </c>
      <c r="C13" s="56">
        <v>1.6661927643803989</v>
      </c>
      <c r="D13" s="56">
        <v>4.9646488316417852</v>
      </c>
      <c r="E13" s="56">
        <v>9.806946590265694</v>
      </c>
      <c r="F13" s="56">
        <v>7.9814867460176835</v>
      </c>
      <c r="G13" s="56">
        <v>0</v>
      </c>
      <c r="H13" s="56">
        <v>0.44278310347345762</v>
      </c>
      <c r="I13" s="56">
        <v>10.394056586699985</v>
      </c>
      <c r="J13" s="56">
        <v>30.619847447480968</v>
      </c>
      <c r="K13" s="56">
        <v>0</v>
      </c>
      <c r="L13" s="56">
        <v>100.00000000000009</v>
      </c>
    </row>
    <row r="14" spans="1:12" ht="15.9" thickBot="1" x14ac:dyDescent="0.45">
      <c r="A14" s="4" t="s">
        <v>205</v>
      </c>
      <c r="B14" s="56">
        <v>0</v>
      </c>
      <c r="C14" s="56">
        <v>0</v>
      </c>
      <c r="D14" s="56">
        <v>0</v>
      </c>
      <c r="E14" s="56">
        <v>0</v>
      </c>
      <c r="F14" s="56">
        <v>0</v>
      </c>
      <c r="G14" s="56">
        <v>0</v>
      </c>
      <c r="H14" s="56">
        <v>0</v>
      </c>
      <c r="I14" s="56">
        <v>4.4330523067661012E-2</v>
      </c>
      <c r="J14" s="56">
        <v>99.955669476932329</v>
      </c>
      <c r="K14" s="56">
        <v>0</v>
      </c>
      <c r="L14" s="56">
        <v>99.999999999999986</v>
      </c>
    </row>
    <row r="15" spans="1:12" ht="15.9" thickBot="1" x14ac:dyDescent="0.45">
      <c r="A15" s="4" t="s">
        <v>206</v>
      </c>
      <c r="B15" s="56">
        <v>1.3437927387736142</v>
      </c>
      <c r="C15" s="56">
        <v>2.1358651963203599</v>
      </c>
      <c r="D15" s="56">
        <v>1.3734552052487641</v>
      </c>
      <c r="E15" s="56">
        <v>17.810628052008433</v>
      </c>
      <c r="F15" s="56">
        <v>3.4703841166352047</v>
      </c>
      <c r="G15" s="56">
        <v>0</v>
      </c>
      <c r="H15" s="56">
        <v>0</v>
      </c>
      <c r="I15" s="56">
        <v>0</v>
      </c>
      <c r="J15" s="56">
        <v>73.865874691013573</v>
      </c>
      <c r="K15" s="56">
        <v>0</v>
      </c>
      <c r="L15" s="56">
        <v>99.999999999999943</v>
      </c>
    </row>
    <row r="16" spans="1:12" ht="15.9" thickBot="1" x14ac:dyDescent="0.45">
      <c r="A16" s="4" t="s">
        <v>207</v>
      </c>
      <c r="B16" s="56">
        <v>0.28169718805602889</v>
      </c>
      <c r="C16" s="56">
        <v>1.9910666782981929</v>
      </c>
      <c r="D16" s="56">
        <v>1.5798811307636138</v>
      </c>
      <c r="E16" s="56">
        <v>12.061067088347848</v>
      </c>
      <c r="F16" s="56">
        <v>4.3335151727728585</v>
      </c>
      <c r="G16" s="56">
        <v>0.34438934959739165</v>
      </c>
      <c r="H16" s="56">
        <v>1.7087667158711324</v>
      </c>
      <c r="I16" s="56">
        <v>2.8067934428283934</v>
      </c>
      <c r="J16" s="56">
        <v>73.163622878979268</v>
      </c>
      <c r="K16" s="56">
        <v>1.7292003544851968</v>
      </c>
      <c r="L16" s="56">
        <v>99.999999999999929</v>
      </c>
    </row>
    <row r="17" spans="1:12" ht="15.9" thickBot="1" x14ac:dyDescent="0.45">
      <c r="A17" s="4" t="s">
        <v>208</v>
      </c>
      <c r="B17" s="56">
        <v>3.4174188201569549</v>
      </c>
      <c r="C17" s="56">
        <v>0.59109543661820618</v>
      </c>
      <c r="D17" s="56">
        <v>6.5111460130243146E-2</v>
      </c>
      <c r="E17" s="56">
        <v>20.723522774455599</v>
      </c>
      <c r="F17" s="56">
        <v>16.980626161285787</v>
      </c>
      <c r="G17" s="56">
        <v>0.13330362913140092</v>
      </c>
      <c r="H17" s="56">
        <v>3.993069392963259</v>
      </c>
      <c r="I17" s="56">
        <v>24.018338803801019</v>
      </c>
      <c r="J17" s="56">
        <v>29.94542386000666</v>
      </c>
      <c r="K17" s="56">
        <v>0.13208966145093784</v>
      </c>
      <c r="L17" s="56">
        <v>100.00000000000006</v>
      </c>
    </row>
    <row r="18" spans="1:12" ht="15.9" thickBot="1" x14ac:dyDescent="0.45">
      <c r="A18" s="4" t="s">
        <v>209</v>
      </c>
      <c r="B18" s="56">
        <v>1.2857794218401872</v>
      </c>
      <c r="C18" s="56">
        <v>0.11083806290049371</v>
      </c>
      <c r="D18" s="56">
        <v>2.5452214337948273</v>
      </c>
      <c r="E18" s="56">
        <v>50.107867808163562</v>
      </c>
      <c r="F18" s="56">
        <v>0.34419250589924077</v>
      </c>
      <c r="G18" s="56">
        <v>0.11154781415836236</v>
      </c>
      <c r="H18" s="56">
        <v>35.972687443812134</v>
      </c>
      <c r="I18" s="56">
        <v>2.2519753821978692</v>
      </c>
      <c r="J18" s="56">
        <v>7.2698901272332348</v>
      </c>
      <c r="K18" s="56">
        <v>0</v>
      </c>
      <c r="L18" s="56">
        <v>99.999999999999915</v>
      </c>
    </row>
    <row r="19" spans="1:12" ht="15.9" thickBot="1" x14ac:dyDescent="0.45">
      <c r="A19" s="4" t="s">
        <v>210</v>
      </c>
      <c r="B19" s="56">
        <v>0.56553794849796957</v>
      </c>
      <c r="C19" s="56">
        <v>0</v>
      </c>
      <c r="D19" s="56">
        <v>2.0183556974349983</v>
      </c>
      <c r="E19" s="56">
        <v>33.651466935779482</v>
      </c>
      <c r="F19" s="56">
        <v>18.806336506156978</v>
      </c>
      <c r="G19" s="56">
        <v>0.31615746466992273</v>
      </c>
      <c r="H19" s="56">
        <v>1.4495803719709421</v>
      </c>
      <c r="I19" s="56">
        <v>0.46105423722247768</v>
      </c>
      <c r="J19" s="56">
        <v>42.731510838267525</v>
      </c>
      <c r="K19" s="56">
        <v>0</v>
      </c>
      <c r="L19" s="56">
        <v>100.00000000000028</v>
      </c>
    </row>
    <row r="20" spans="1:12" ht="15.9" thickBot="1" x14ac:dyDescent="0.45">
      <c r="A20" s="4" t="s">
        <v>211</v>
      </c>
      <c r="B20" s="56">
        <v>2.4693565567460296</v>
      </c>
      <c r="C20" s="56">
        <v>11.966986585206946</v>
      </c>
      <c r="D20" s="56">
        <v>2.0580007340670927</v>
      </c>
      <c r="E20" s="56">
        <v>32.629831970981925</v>
      </c>
      <c r="F20" s="56">
        <v>22.210765602828474</v>
      </c>
      <c r="G20" s="56">
        <v>0.11401702274890604</v>
      </c>
      <c r="H20" s="56">
        <v>5.4575487657843356</v>
      </c>
      <c r="I20" s="56">
        <v>1.1774127419970664</v>
      </c>
      <c r="J20" s="56">
        <v>21.916080019639008</v>
      </c>
      <c r="K20" s="56">
        <v>0</v>
      </c>
      <c r="L20" s="56">
        <v>99.999999999999787</v>
      </c>
    </row>
    <row r="21" spans="1:12" ht="15.9" thickBot="1" x14ac:dyDescent="0.45">
      <c r="A21" s="4" t="s">
        <v>212</v>
      </c>
      <c r="B21" s="56">
        <v>1.5931301263828868</v>
      </c>
      <c r="C21" s="56">
        <v>2.2851498948374886</v>
      </c>
      <c r="D21" s="56">
        <v>2.8765377884176124</v>
      </c>
      <c r="E21" s="56">
        <v>29.478325923979526</v>
      </c>
      <c r="F21" s="56">
        <v>44.146359428754657</v>
      </c>
      <c r="G21" s="56">
        <v>0.55852901652012732</v>
      </c>
      <c r="H21" s="56">
        <v>0.7137139260909624</v>
      </c>
      <c r="I21" s="56">
        <v>0.50866491117185164</v>
      </c>
      <c r="J21" s="56">
        <v>12.933273502402818</v>
      </c>
      <c r="K21" s="56">
        <v>4.9063154814419701</v>
      </c>
      <c r="L21" s="56">
        <v>99.999999999999886</v>
      </c>
    </row>
    <row r="22" spans="1:12" ht="15.9" thickBot="1" x14ac:dyDescent="0.45">
      <c r="A22" s="4" t="s">
        <v>213</v>
      </c>
      <c r="B22" s="56">
        <v>4.3919746981686307</v>
      </c>
      <c r="C22" s="56">
        <v>0.32793009690570862</v>
      </c>
      <c r="D22" s="56">
        <v>1.4963865278739445</v>
      </c>
      <c r="E22" s="56">
        <v>31.348954834448705</v>
      </c>
      <c r="F22" s="56">
        <v>17.686582793835989</v>
      </c>
      <c r="G22" s="56">
        <v>0.19864439349794102</v>
      </c>
      <c r="H22" s="56">
        <v>19.462129637843255</v>
      </c>
      <c r="I22" s="56">
        <v>11.453517410047189</v>
      </c>
      <c r="J22" s="56">
        <v>11.967972744555407</v>
      </c>
      <c r="K22" s="56">
        <v>1.6659068628234106</v>
      </c>
      <c r="L22" s="56">
        <v>100.00000000000018</v>
      </c>
    </row>
    <row r="23" spans="1:12" ht="15.9" thickBot="1" x14ac:dyDescent="0.45">
      <c r="A23" s="4" t="s">
        <v>214</v>
      </c>
      <c r="B23" s="56">
        <v>1.3881236781947803</v>
      </c>
      <c r="C23" s="56">
        <v>0</v>
      </c>
      <c r="D23" s="56">
        <v>0</v>
      </c>
      <c r="E23" s="56">
        <v>69.485713025901291</v>
      </c>
      <c r="F23" s="56">
        <v>4.1052530610034657</v>
      </c>
      <c r="G23" s="56">
        <v>0.38438820936451223</v>
      </c>
      <c r="H23" s="56">
        <v>0.98775364061939108</v>
      </c>
      <c r="I23" s="56">
        <v>10.040676294276594</v>
      </c>
      <c r="J23" s="56">
        <v>13.608092090640042</v>
      </c>
      <c r="K23" s="56">
        <v>0</v>
      </c>
      <c r="L23" s="56">
        <v>100.00000000000007</v>
      </c>
    </row>
    <row r="24" spans="1:12" ht="15.9" thickBot="1" x14ac:dyDescent="0.45">
      <c r="A24" s="4" t="s">
        <v>215</v>
      </c>
      <c r="B24" s="56">
        <v>15.526517026926365</v>
      </c>
      <c r="C24" s="56">
        <v>1.7540886507752718</v>
      </c>
      <c r="D24" s="56">
        <v>7.8916168675097085</v>
      </c>
      <c r="E24" s="56">
        <v>2.5153716676433273</v>
      </c>
      <c r="F24" s="56">
        <v>7.9490871321171639</v>
      </c>
      <c r="G24" s="56">
        <v>0</v>
      </c>
      <c r="H24" s="56">
        <v>3.4289815218600417</v>
      </c>
      <c r="I24" s="56">
        <v>3.0633085086295897</v>
      </c>
      <c r="J24" s="56">
        <v>57.87102862453839</v>
      </c>
      <c r="K24" s="56">
        <v>0</v>
      </c>
      <c r="L24" s="56">
        <v>99.999999999999858</v>
      </c>
    </row>
    <row r="25" spans="1:12" ht="15.9" thickBot="1" x14ac:dyDescent="0.45">
      <c r="A25" s="4" t="s">
        <v>12</v>
      </c>
      <c r="B25" s="56">
        <v>63.584731185493602</v>
      </c>
      <c r="C25" s="56">
        <v>3.756761023165097</v>
      </c>
      <c r="D25" s="56">
        <v>3.2865371263911403</v>
      </c>
      <c r="E25" s="56">
        <v>3.7815949940188305</v>
      </c>
      <c r="F25" s="56">
        <v>2.7696457442004259</v>
      </c>
      <c r="G25" s="56">
        <v>0.43657642763210097</v>
      </c>
      <c r="H25" s="56">
        <v>2.377182953805236</v>
      </c>
      <c r="I25" s="56">
        <v>13.911575150547256</v>
      </c>
      <c r="J25" s="56">
        <v>5.9647976536969978</v>
      </c>
      <c r="K25" s="56">
        <v>0.13059774104939387</v>
      </c>
      <c r="L25" s="56">
        <v>100.00000000000009</v>
      </c>
    </row>
    <row r="26" spans="1:12" ht="15.45" x14ac:dyDescent="0.4">
      <c r="A26" s="186" t="s">
        <v>13</v>
      </c>
      <c r="B26" s="187"/>
      <c r="C26" s="187"/>
      <c r="D26" s="187"/>
      <c r="E26" s="187"/>
      <c r="F26" s="187"/>
      <c r="G26" s="187"/>
      <c r="H26" s="187"/>
      <c r="I26" s="187"/>
      <c r="J26" s="187"/>
      <c r="K26" s="187"/>
      <c r="L26" s="187"/>
    </row>
    <row r="27" spans="1:12" ht="15.9" thickBot="1" x14ac:dyDescent="0.45">
      <c r="A27" s="4" t="s">
        <v>14</v>
      </c>
      <c r="B27" s="56">
        <v>40.702739205308383</v>
      </c>
      <c r="C27" s="56">
        <v>4.1853391073430952</v>
      </c>
      <c r="D27" s="56">
        <v>4.0561627553068265</v>
      </c>
      <c r="E27" s="56">
        <v>16.299403004101727</v>
      </c>
      <c r="F27" s="56">
        <v>8.0147406781268131</v>
      </c>
      <c r="G27" s="56">
        <v>0.38055376606493274</v>
      </c>
      <c r="H27" s="56">
        <v>2.3939445269660973</v>
      </c>
      <c r="I27" s="56">
        <v>11.877904682522676</v>
      </c>
      <c r="J27" s="56">
        <v>11.502659495360675</v>
      </c>
      <c r="K27" s="56">
        <v>0.5865527788991941</v>
      </c>
      <c r="L27" s="56">
        <v>100.00000000000043</v>
      </c>
    </row>
    <row r="28" spans="1:12" ht="15.9" thickBot="1" x14ac:dyDescent="0.45">
      <c r="A28" s="13" t="s">
        <v>255</v>
      </c>
      <c r="B28" s="58">
        <v>63.584731185493602</v>
      </c>
      <c r="C28" s="58">
        <v>3.756761023165097</v>
      </c>
      <c r="D28" s="58">
        <v>3.2865371263911403</v>
      </c>
      <c r="E28" s="58">
        <v>3.7815949940188305</v>
      </c>
      <c r="F28" s="58">
        <v>2.7696457442004259</v>
      </c>
      <c r="G28" s="58">
        <v>0.43657642763210097</v>
      </c>
      <c r="H28" s="58">
        <v>2.377182953805236</v>
      </c>
      <c r="I28" s="58">
        <v>13.911575150547256</v>
      </c>
      <c r="J28" s="58">
        <v>5.9647976536969978</v>
      </c>
      <c r="K28" s="58">
        <v>0.13059774104939387</v>
      </c>
      <c r="L28" s="56">
        <v>100.00000000000009</v>
      </c>
    </row>
    <row r="29" spans="1:12" ht="15.9" thickBot="1" x14ac:dyDescent="0.45">
      <c r="A29" s="13" t="s">
        <v>48</v>
      </c>
      <c r="B29" s="58">
        <v>25.190973116984033</v>
      </c>
      <c r="C29" s="58">
        <v>4.4758733841712521</v>
      </c>
      <c r="D29" s="58">
        <v>4.577894112509342</v>
      </c>
      <c r="E29" s="58">
        <v>24.785259915471126</v>
      </c>
      <c r="F29" s="58">
        <v>11.570405141105976</v>
      </c>
      <c r="G29" s="58">
        <v>0.34257584776884131</v>
      </c>
      <c r="H29" s="58">
        <v>2.4053072440917984</v>
      </c>
      <c r="I29" s="58">
        <v>10.49927380860014</v>
      </c>
      <c r="J29" s="58">
        <v>15.256791460432979</v>
      </c>
      <c r="K29" s="58">
        <v>0.89564596886463133</v>
      </c>
      <c r="L29" s="56">
        <v>100.00000000000011</v>
      </c>
    </row>
    <row r="30" spans="1:12" ht="15.9" thickBot="1" x14ac:dyDescent="0.45">
      <c r="A30" s="4" t="s">
        <v>15</v>
      </c>
      <c r="B30" s="58">
        <v>3.7615113383605072</v>
      </c>
      <c r="C30" s="58">
        <v>2.8806946177513493</v>
      </c>
      <c r="D30" s="58">
        <v>1.2562356474774365</v>
      </c>
      <c r="E30" s="58">
        <v>26.818429721752107</v>
      </c>
      <c r="F30" s="58">
        <v>12.221137581120113</v>
      </c>
      <c r="G30" s="58">
        <v>0.29364565218388289</v>
      </c>
      <c r="H30" s="58">
        <v>11.539697596595314</v>
      </c>
      <c r="I30" s="58">
        <v>13.495842155004588</v>
      </c>
      <c r="J30" s="58">
        <v>27.271570780176496</v>
      </c>
      <c r="K30" s="58">
        <v>0.46123490957779445</v>
      </c>
      <c r="L30" s="56">
        <v>99.999999999999574</v>
      </c>
    </row>
    <row r="31" spans="1:12" ht="15.9" thickBot="1" x14ac:dyDescent="0.45">
      <c r="A31" s="5" t="s">
        <v>20</v>
      </c>
      <c r="B31" s="59">
        <v>20.228557406368498</v>
      </c>
      <c r="C31" s="59">
        <v>3.4622573365071725</v>
      </c>
      <c r="D31" s="59">
        <v>2.5043405788498911</v>
      </c>
      <c r="E31" s="59">
        <v>22.129432967934655</v>
      </c>
      <c r="F31" s="59">
        <v>10.346079940064032</v>
      </c>
      <c r="G31" s="59">
        <v>0.3323861055363671</v>
      </c>
      <c r="H31" s="59">
        <v>7.4628559261819554</v>
      </c>
      <c r="I31" s="59">
        <v>12.774624901737516</v>
      </c>
      <c r="J31" s="59">
        <v>20.242367812028586</v>
      </c>
      <c r="K31" s="59">
        <v>0.51709702479206754</v>
      </c>
      <c r="L31" s="56">
        <v>100.00000000000072</v>
      </c>
    </row>
    <row r="32" spans="1:12" ht="15.45" x14ac:dyDescent="0.4">
      <c r="A32" s="244" t="s">
        <v>281</v>
      </c>
      <c r="B32" s="244"/>
      <c r="C32" s="244"/>
      <c r="D32" s="244"/>
      <c r="E32" s="244"/>
      <c r="F32" s="244"/>
      <c r="G32" s="244"/>
      <c r="H32" s="244"/>
      <c r="I32" s="244"/>
      <c r="J32" s="244"/>
      <c r="K32" s="244"/>
    </row>
    <row r="33" spans="1:1" ht="15.45" x14ac:dyDescent="0.4">
      <c r="A33" s="9"/>
    </row>
    <row r="34" spans="1:1" ht="15.45" x14ac:dyDescent="0.4">
      <c r="A34" s="9"/>
    </row>
  </sheetData>
  <mergeCells count="4">
    <mergeCell ref="A1:K1"/>
    <mergeCell ref="A32:K32"/>
    <mergeCell ref="A5:L5"/>
    <mergeCell ref="A26:L2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93B78-E3A6-4391-B871-9BECD8833511}">
  <dimension ref="A1:J34"/>
  <sheetViews>
    <sheetView topLeftCell="A23" workbookViewId="0">
      <selection activeCell="D15" sqref="D15"/>
    </sheetView>
  </sheetViews>
  <sheetFormatPr baseColWidth="10" defaultRowHeight="14.6" x14ac:dyDescent="0.4"/>
  <cols>
    <col min="1" max="1" width="17.07421875" customWidth="1"/>
  </cols>
  <sheetData>
    <row r="1" spans="1:10" ht="15.45" x14ac:dyDescent="0.4">
      <c r="A1" s="11"/>
    </row>
    <row r="2" spans="1:10" ht="15.45" x14ac:dyDescent="0.4">
      <c r="A2" s="22"/>
    </row>
    <row r="3" spans="1:10" ht="15.45" x14ac:dyDescent="0.4">
      <c r="A3" s="257" t="s">
        <v>185</v>
      </c>
      <c r="B3" s="257"/>
      <c r="C3" s="257"/>
      <c r="D3" s="257"/>
      <c r="E3" s="257"/>
      <c r="F3" s="257"/>
      <c r="G3" s="257"/>
      <c r="H3" s="257"/>
      <c r="I3" s="257"/>
    </row>
    <row r="4" spans="1:10" ht="15.9" thickBot="1" x14ac:dyDescent="0.45">
      <c r="A4" s="62"/>
      <c r="B4" s="62"/>
      <c r="C4" s="62"/>
      <c r="D4" s="62"/>
      <c r="E4" s="62"/>
      <c r="F4" s="62"/>
      <c r="G4" s="62"/>
      <c r="H4" s="62"/>
      <c r="I4" s="62"/>
    </row>
    <row r="5" spans="1:10" ht="31.3" thickBot="1" x14ac:dyDescent="0.45">
      <c r="A5" s="31" t="s">
        <v>301</v>
      </c>
      <c r="B5" s="32" t="s">
        <v>186</v>
      </c>
      <c r="C5" s="32" t="s">
        <v>76</v>
      </c>
      <c r="D5" s="32" t="s">
        <v>77</v>
      </c>
      <c r="E5" s="32" t="s">
        <v>78</v>
      </c>
      <c r="F5" s="32" t="s">
        <v>79</v>
      </c>
      <c r="G5" s="32" t="s">
        <v>80</v>
      </c>
      <c r="H5" s="32" t="s">
        <v>187</v>
      </c>
      <c r="I5" s="32" t="s">
        <v>34</v>
      </c>
      <c r="J5" s="32" t="s">
        <v>20</v>
      </c>
    </row>
    <row r="6" spans="1:10" ht="15.45" x14ac:dyDescent="0.4">
      <c r="A6" s="186" t="s">
        <v>3</v>
      </c>
      <c r="B6" s="187"/>
      <c r="C6" s="187"/>
      <c r="D6" s="187"/>
      <c r="E6" s="187"/>
      <c r="F6" s="187"/>
      <c r="G6" s="187"/>
      <c r="H6" s="187"/>
      <c r="I6" s="187"/>
      <c r="J6" s="187"/>
    </row>
    <row r="7" spans="1:10" ht="15.9" thickBot="1" x14ac:dyDescent="0.45">
      <c r="A7" s="4" t="s">
        <v>4</v>
      </c>
      <c r="B7" s="56">
        <v>13.423880156485607</v>
      </c>
      <c r="C7" s="56">
        <v>8.2177519093582845</v>
      </c>
      <c r="D7" s="56">
        <v>12.911286826636367</v>
      </c>
      <c r="E7" s="56">
        <v>33.945955037616557</v>
      </c>
      <c r="F7" s="56">
        <v>0.42051276463974674</v>
      </c>
      <c r="G7" s="56">
        <v>31.080613305263487</v>
      </c>
      <c r="H7" s="56">
        <v>0</v>
      </c>
      <c r="I7" s="56">
        <v>0</v>
      </c>
      <c r="J7" s="56">
        <v>100.00000000000006</v>
      </c>
    </row>
    <row r="8" spans="1:10" ht="15.9" thickBot="1" x14ac:dyDescent="0.45">
      <c r="A8" s="4" t="s">
        <v>5</v>
      </c>
      <c r="B8" s="56">
        <v>30.228201854113635</v>
      </c>
      <c r="C8" s="56">
        <v>13.007233716559325</v>
      </c>
      <c r="D8" s="56">
        <v>15.062170847206405</v>
      </c>
      <c r="E8" s="56">
        <v>33.533261906535259</v>
      </c>
      <c r="F8" s="56">
        <v>1.2483339090961811</v>
      </c>
      <c r="G8" s="56">
        <v>6.9207977664892413</v>
      </c>
      <c r="H8" s="56">
        <v>0</v>
      </c>
      <c r="I8" s="56">
        <v>0</v>
      </c>
      <c r="J8" s="56">
        <v>100.00000000000004</v>
      </c>
    </row>
    <row r="9" spans="1:10" ht="15.9" thickBot="1" x14ac:dyDescent="0.45">
      <c r="A9" s="4" t="s">
        <v>6</v>
      </c>
      <c r="B9" s="56">
        <v>6.1391481514461894</v>
      </c>
      <c r="C9" s="56">
        <v>2.4207424684767966</v>
      </c>
      <c r="D9" s="56">
        <v>36.798671284412364</v>
      </c>
      <c r="E9" s="56">
        <v>32.532801603515331</v>
      </c>
      <c r="F9" s="56">
        <v>4.2081596355366013</v>
      </c>
      <c r="G9" s="56">
        <v>17.839831764671327</v>
      </c>
      <c r="H9" s="56">
        <v>6.0645091941634831E-2</v>
      </c>
      <c r="I9" s="56">
        <v>0</v>
      </c>
      <c r="J9" s="56">
        <v>100.00000000000026</v>
      </c>
    </row>
    <row r="10" spans="1:10" ht="15.9" thickBot="1" x14ac:dyDescent="0.45">
      <c r="A10" s="4" t="s">
        <v>7</v>
      </c>
      <c r="B10" s="56">
        <v>4.1365653766181198</v>
      </c>
      <c r="C10" s="56">
        <v>14.160049957986798</v>
      </c>
      <c r="D10" s="56">
        <v>3.9853372417600417</v>
      </c>
      <c r="E10" s="56">
        <v>41.860651814430341</v>
      </c>
      <c r="F10" s="56">
        <v>6.7367733770302571</v>
      </c>
      <c r="G10" s="56">
        <v>29.120622232174568</v>
      </c>
      <c r="H10" s="56">
        <v>0</v>
      </c>
      <c r="I10" s="56">
        <v>0</v>
      </c>
      <c r="J10" s="56">
        <v>100.00000000000013</v>
      </c>
    </row>
    <row r="11" spans="1:10" ht="15.9" thickBot="1" x14ac:dyDescent="0.45">
      <c r="A11" s="4" t="s">
        <v>8</v>
      </c>
      <c r="B11" s="56">
        <v>4.5752399138516608</v>
      </c>
      <c r="C11" s="56">
        <v>10.581557101864716</v>
      </c>
      <c r="D11" s="56">
        <v>0.23355643470107335</v>
      </c>
      <c r="E11" s="56">
        <v>17.59069371608873</v>
      </c>
      <c r="F11" s="56">
        <v>12.999227468321905</v>
      </c>
      <c r="G11" s="56">
        <v>53.615441757033189</v>
      </c>
      <c r="H11" s="56">
        <v>0.20928139346782551</v>
      </c>
      <c r="I11" s="56">
        <v>0.19500221467065532</v>
      </c>
      <c r="J11" s="56">
        <v>99.999999999999744</v>
      </c>
    </row>
    <row r="12" spans="1:10" ht="15.9" thickBot="1" x14ac:dyDescent="0.45">
      <c r="A12" s="4" t="s">
        <v>9</v>
      </c>
      <c r="B12" s="56">
        <v>3.3141990781343154</v>
      </c>
      <c r="C12" s="56">
        <v>3.2252604011690762</v>
      </c>
      <c r="D12" s="56">
        <v>9.3489490404803721</v>
      </c>
      <c r="E12" s="56">
        <v>78.387977208142104</v>
      </c>
      <c r="F12" s="56">
        <v>0.5280599124920351</v>
      </c>
      <c r="G12" s="56">
        <v>5.1955543595823386</v>
      </c>
      <c r="H12" s="56">
        <v>0</v>
      </c>
      <c r="I12" s="56">
        <v>0</v>
      </c>
      <c r="J12" s="56">
        <v>100.00000000000026</v>
      </c>
    </row>
    <row r="13" spans="1:10" ht="15.9" thickBot="1" x14ac:dyDescent="0.45">
      <c r="A13" s="4" t="s">
        <v>10</v>
      </c>
      <c r="B13" s="56">
        <v>0.21488384156834109</v>
      </c>
      <c r="C13" s="56">
        <v>16.655980436722857</v>
      </c>
      <c r="D13" s="56">
        <v>0.42490550914436104</v>
      </c>
      <c r="E13" s="56">
        <v>73.302950756501289</v>
      </c>
      <c r="F13" s="56">
        <v>0</v>
      </c>
      <c r="G13" s="56">
        <v>9.3217940418175971</v>
      </c>
      <c r="H13" s="56">
        <v>7.9485414245506272E-2</v>
      </c>
      <c r="I13" s="56">
        <v>0</v>
      </c>
      <c r="J13" s="56">
        <v>99.999999999999957</v>
      </c>
    </row>
    <row r="14" spans="1:10" ht="15.9" thickBot="1" x14ac:dyDescent="0.45">
      <c r="A14" s="4" t="s">
        <v>11</v>
      </c>
      <c r="B14" s="56">
        <v>0</v>
      </c>
      <c r="C14" s="56">
        <v>24.277307271879518</v>
      </c>
      <c r="D14" s="56">
        <v>7.0040400775662395</v>
      </c>
      <c r="E14" s="56">
        <v>16.132438736237166</v>
      </c>
      <c r="F14" s="56">
        <v>0</v>
      </c>
      <c r="G14" s="56">
        <v>52.066910253794951</v>
      </c>
      <c r="H14" s="56">
        <v>0.51930366052225019</v>
      </c>
      <c r="I14" s="56">
        <v>0</v>
      </c>
      <c r="J14" s="56">
        <v>100.00000000000013</v>
      </c>
    </row>
    <row r="15" spans="1:10" ht="15.9" thickBot="1" x14ac:dyDescent="0.45">
      <c r="A15" s="4" t="s">
        <v>205</v>
      </c>
      <c r="B15" s="56">
        <v>0</v>
      </c>
      <c r="C15" s="56">
        <v>0</v>
      </c>
      <c r="D15" s="56">
        <v>0</v>
      </c>
      <c r="E15" s="56">
        <v>10.474025785970289</v>
      </c>
      <c r="F15" s="56">
        <v>0</v>
      </c>
      <c r="G15" s="56">
        <v>89.525974214029716</v>
      </c>
      <c r="H15" s="56">
        <v>0</v>
      </c>
      <c r="I15" s="56">
        <v>0</v>
      </c>
      <c r="J15" s="56">
        <v>100</v>
      </c>
    </row>
    <row r="16" spans="1:10" ht="15.9" thickBot="1" x14ac:dyDescent="0.45">
      <c r="A16" s="4" t="s">
        <v>206</v>
      </c>
      <c r="B16" s="56">
        <v>0</v>
      </c>
      <c r="C16" s="56">
        <v>0.6875934352847427</v>
      </c>
      <c r="D16" s="56">
        <v>0</v>
      </c>
      <c r="E16" s="56">
        <v>7.6470351475052256</v>
      </c>
      <c r="F16" s="56">
        <v>0</v>
      </c>
      <c r="G16" s="56">
        <v>91.396057247278023</v>
      </c>
      <c r="H16" s="56">
        <v>0</v>
      </c>
      <c r="I16" s="56">
        <v>0.26931416993196822</v>
      </c>
      <c r="J16" s="56">
        <v>99.999999999999957</v>
      </c>
    </row>
    <row r="17" spans="1:10" ht="15.9" thickBot="1" x14ac:dyDescent="0.45">
      <c r="A17" s="4" t="s">
        <v>207</v>
      </c>
      <c r="B17" s="56">
        <v>14.601433686423903</v>
      </c>
      <c r="C17" s="56">
        <v>8.821660429367153</v>
      </c>
      <c r="D17" s="56">
        <v>1.0690713495998376</v>
      </c>
      <c r="E17" s="56">
        <v>40.238221981615659</v>
      </c>
      <c r="F17" s="56">
        <v>3.0638413816539285</v>
      </c>
      <c r="G17" s="56">
        <v>26.666557173448151</v>
      </c>
      <c r="H17" s="56">
        <v>4.8538227774861786</v>
      </c>
      <c r="I17" s="56">
        <v>0.68539122040502043</v>
      </c>
      <c r="J17" s="56">
        <v>99.999999999999829</v>
      </c>
    </row>
    <row r="18" spans="1:10" ht="15.9" thickBot="1" x14ac:dyDescent="0.45">
      <c r="A18" s="4" t="s">
        <v>208</v>
      </c>
      <c r="B18" s="56">
        <v>13.11791488163913</v>
      </c>
      <c r="C18" s="56">
        <v>13.26522632617235</v>
      </c>
      <c r="D18" s="56">
        <v>20.854025048601095</v>
      </c>
      <c r="E18" s="56">
        <v>31.77495644262472</v>
      </c>
      <c r="F18" s="56">
        <v>1.2889926593160854</v>
      </c>
      <c r="G18" s="56">
        <v>19.698884641646703</v>
      </c>
      <c r="H18" s="56">
        <v>0</v>
      </c>
      <c r="I18" s="56">
        <v>0</v>
      </c>
      <c r="J18" s="56">
        <v>100.00000000000007</v>
      </c>
    </row>
    <row r="19" spans="1:10" ht="15.9" thickBot="1" x14ac:dyDescent="0.45">
      <c r="A19" s="4" t="s">
        <v>209</v>
      </c>
      <c r="B19" s="56">
        <v>34.9968176310648</v>
      </c>
      <c r="C19" s="56">
        <v>1.4820859215426792</v>
      </c>
      <c r="D19" s="56">
        <v>42.321891176825574</v>
      </c>
      <c r="E19" s="56">
        <v>7.0839881512263867</v>
      </c>
      <c r="F19" s="56">
        <v>0.91067395414213581</v>
      </c>
      <c r="G19" s="56">
        <v>13.204543165198332</v>
      </c>
      <c r="H19" s="56">
        <v>0</v>
      </c>
      <c r="I19" s="56">
        <v>0</v>
      </c>
      <c r="J19" s="56">
        <v>99.999999999999915</v>
      </c>
    </row>
    <row r="20" spans="1:10" ht="15.9" thickBot="1" x14ac:dyDescent="0.45">
      <c r="A20" s="4" t="s">
        <v>210</v>
      </c>
      <c r="B20" s="56">
        <v>1.6631596950695529</v>
      </c>
      <c r="C20" s="56">
        <v>0.56553794849796957</v>
      </c>
      <c r="D20" s="56">
        <v>15.633177023339146</v>
      </c>
      <c r="E20" s="56">
        <v>62.697244181424097</v>
      </c>
      <c r="F20" s="56">
        <v>0</v>
      </c>
      <c r="G20" s="56">
        <v>19.440881151669455</v>
      </c>
      <c r="H20" s="56">
        <v>0</v>
      </c>
      <c r="I20" s="56">
        <v>0</v>
      </c>
      <c r="J20" s="56">
        <v>100.00000000000023</v>
      </c>
    </row>
    <row r="21" spans="1:10" ht="15.9" thickBot="1" x14ac:dyDescent="0.45">
      <c r="A21" s="4" t="s">
        <v>211</v>
      </c>
      <c r="B21" s="56">
        <v>2.3323321081339135</v>
      </c>
      <c r="C21" s="56">
        <v>19.659659932020716</v>
      </c>
      <c r="D21" s="56">
        <v>5.2720843981253482</v>
      </c>
      <c r="E21" s="56">
        <v>30.760423904932416</v>
      </c>
      <c r="F21" s="56">
        <v>0.94613558966611455</v>
      </c>
      <c r="G21" s="56">
        <v>40.920403435841898</v>
      </c>
      <c r="H21" s="56">
        <v>0.10896063127942762</v>
      </c>
      <c r="I21" s="56">
        <v>0</v>
      </c>
      <c r="J21" s="56">
        <v>99.999999999999844</v>
      </c>
    </row>
    <row r="22" spans="1:10" ht="15.9" thickBot="1" x14ac:dyDescent="0.45">
      <c r="A22" s="4" t="s">
        <v>212</v>
      </c>
      <c r="B22" s="56">
        <v>4.9653482598801144</v>
      </c>
      <c r="C22" s="56">
        <v>13.565765566149096</v>
      </c>
      <c r="D22" s="56">
        <v>13.394744576304563</v>
      </c>
      <c r="E22" s="56">
        <v>54.5813922102002</v>
      </c>
      <c r="F22" s="56">
        <v>0.55662175919047141</v>
      </c>
      <c r="G22" s="56">
        <v>7.8576737603308064</v>
      </c>
      <c r="H22" s="56">
        <v>0.11718321855343726</v>
      </c>
      <c r="I22" s="56">
        <v>4.9612706493912544</v>
      </c>
      <c r="J22" s="56">
        <v>99.999999999999943</v>
      </c>
    </row>
    <row r="23" spans="1:10" ht="15.9" thickBot="1" x14ac:dyDescent="0.45">
      <c r="A23" s="4" t="s">
        <v>213</v>
      </c>
      <c r="B23" s="56">
        <v>6.0311026663951033</v>
      </c>
      <c r="C23" s="56">
        <v>2.4128790015247734</v>
      </c>
      <c r="D23" s="56">
        <v>34.720999140526857</v>
      </c>
      <c r="E23" s="56">
        <v>47.43907875910535</v>
      </c>
      <c r="F23" s="56">
        <v>0.76209672730216138</v>
      </c>
      <c r="G23" s="56">
        <v>8.4699211948455471</v>
      </c>
      <c r="H23" s="56">
        <v>0</v>
      </c>
      <c r="I23" s="56">
        <v>0.16392251030035834</v>
      </c>
      <c r="J23" s="56">
        <v>100.00000000000014</v>
      </c>
    </row>
    <row r="24" spans="1:10" ht="15.9" thickBot="1" x14ac:dyDescent="0.45">
      <c r="A24" s="4" t="s">
        <v>214</v>
      </c>
      <c r="B24" s="56">
        <v>1.8621235218189043</v>
      </c>
      <c r="C24" s="56">
        <v>6.2178993494013266</v>
      </c>
      <c r="D24" s="56">
        <v>17.394000585710042</v>
      </c>
      <c r="E24" s="56">
        <v>64.263957001069741</v>
      </c>
      <c r="F24" s="56">
        <v>0.33203292144967095</v>
      </c>
      <c r="G24" s="56">
        <v>9.9299866205503857</v>
      </c>
      <c r="H24" s="56">
        <v>0</v>
      </c>
      <c r="I24" s="56">
        <v>0</v>
      </c>
      <c r="J24" s="56">
        <v>100.00000000000006</v>
      </c>
    </row>
    <row r="25" spans="1:10" ht="15.9" thickBot="1" x14ac:dyDescent="0.45">
      <c r="A25" s="4" t="s">
        <v>215</v>
      </c>
      <c r="B25" s="56">
        <v>2.5384106481080377</v>
      </c>
      <c r="C25" s="56">
        <v>9.2143221956429926</v>
      </c>
      <c r="D25" s="56">
        <v>12.348600428729103</v>
      </c>
      <c r="E25" s="56">
        <v>17.333889558290416</v>
      </c>
      <c r="F25" s="56">
        <v>2.861830133464101</v>
      </c>
      <c r="G25" s="56">
        <v>54.549449336135005</v>
      </c>
      <c r="H25" s="56">
        <v>1.1534976996302535</v>
      </c>
      <c r="I25" s="56">
        <v>0</v>
      </c>
      <c r="J25" s="56">
        <v>99.999999999999901</v>
      </c>
    </row>
    <row r="26" spans="1:10" ht="15.9" thickBot="1" x14ac:dyDescent="0.45">
      <c r="A26" s="4" t="s">
        <v>12</v>
      </c>
      <c r="B26" s="56">
        <v>16.425328783702838</v>
      </c>
      <c r="C26" s="56">
        <v>30.998896675456429</v>
      </c>
      <c r="D26" s="56">
        <v>6.1307623368970194</v>
      </c>
      <c r="E26" s="56">
        <v>30.803953423040127</v>
      </c>
      <c r="F26" s="56">
        <v>13.397645210264796</v>
      </c>
      <c r="G26" s="56">
        <v>1.9918958581988986</v>
      </c>
      <c r="H26" s="56">
        <v>0.17901364187104313</v>
      </c>
      <c r="I26" s="56">
        <v>7.2504070568950404E-2</v>
      </c>
      <c r="J26" s="56">
        <v>100.0000000000001</v>
      </c>
    </row>
    <row r="27" spans="1:10" ht="15.45" x14ac:dyDescent="0.4">
      <c r="A27" s="186" t="s">
        <v>35</v>
      </c>
      <c r="B27" s="187"/>
      <c r="C27" s="187"/>
      <c r="D27" s="187"/>
      <c r="E27" s="187"/>
      <c r="F27" s="187"/>
      <c r="G27" s="187"/>
      <c r="H27" s="187"/>
      <c r="I27" s="187"/>
      <c r="J27" s="187"/>
    </row>
    <row r="28" spans="1:10" ht="15.9" thickBot="1" x14ac:dyDescent="0.45">
      <c r="A28" s="4" t="s">
        <v>14</v>
      </c>
      <c r="B28" s="56">
        <v>15.028482599552184</v>
      </c>
      <c r="C28" s="56">
        <v>23.769802589926766</v>
      </c>
      <c r="D28" s="56">
        <v>6.433177300826169</v>
      </c>
      <c r="E28" s="56">
        <v>34.026189837184674</v>
      </c>
      <c r="F28" s="56">
        <v>8.5122497192826767</v>
      </c>
      <c r="G28" s="56">
        <v>11.733509024269514</v>
      </c>
      <c r="H28" s="56">
        <v>0.31437060533235112</v>
      </c>
      <c r="I28" s="56">
        <v>0.1822183236259142</v>
      </c>
      <c r="J28" s="56">
        <v>100.00000000000024</v>
      </c>
    </row>
    <row r="29" spans="1:10" ht="15.9" thickBot="1" x14ac:dyDescent="0.45">
      <c r="A29" s="13" t="s">
        <v>255</v>
      </c>
      <c r="B29" s="58">
        <v>16.425328783702838</v>
      </c>
      <c r="C29" s="58">
        <v>30.998896675456429</v>
      </c>
      <c r="D29" s="58">
        <v>6.1307623368970194</v>
      </c>
      <c r="E29" s="58">
        <v>30.803953423040127</v>
      </c>
      <c r="F29" s="58">
        <v>13.397645210264796</v>
      </c>
      <c r="G29" s="58">
        <v>1.9918958581988986</v>
      </c>
      <c r="H29" s="58">
        <v>0.17901364187104313</v>
      </c>
      <c r="I29" s="58">
        <v>7.2504070568950404E-2</v>
      </c>
      <c r="J29" s="56">
        <v>100.0000000000001</v>
      </c>
    </row>
    <row r="30" spans="1:10" ht="15.9" thickBot="1" x14ac:dyDescent="0.45">
      <c r="A30" s="13" t="s">
        <v>48</v>
      </c>
      <c r="B30" s="58">
        <v>14.081556681184679</v>
      </c>
      <c r="C30" s="58">
        <v>18.86917957675875</v>
      </c>
      <c r="D30" s="58">
        <v>6.638185247081017</v>
      </c>
      <c r="E30" s="58">
        <v>36.210552876065663</v>
      </c>
      <c r="F30" s="58">
        <v>5.2004265104164462</v>
      </c>
      <c r="G30" s="58">
        <v>18.337375719349186</v>
      </c>
      <c r="H30" s="58">
        <v>0.40612946782368453</v>
      </c>
      <c r="I30" s="58">
        <v>0.25659392132075381</v>
      </c>
      <c r="J30" s="56">
        <v>100.00000000000018</v>
      </c>
    </row>
    <row r="31" spans="1:10" ht="15.9" thickBot="1" x14ac:dyDescent="0.45">
      <c r="A31" s="4" t="s">
        <v>15</v>
      </c>
      <c r="B31" s="58">
        <v>7.0315530624167577</v>
      </c>
      <c r="C31" s="58">
        <v>6.2506409365413615</v>
      </c>
      <c r="D31" s="58">
        <v>15.948187942857411</v>
      </c>
      <c r="E31" s="58">
        <v>38.981504685254706</v>
      </c>
      <c r="F31" s="58">
        <v>1.4742788457916851</v>
      </c>
      <c r="G31" s="58">
        <v>29.844683822218542</v>
      </c>
      <c r="H31" s="58">
        <v>0.13768358475152587</v>
      </c>
      <c r="I31" s="58">
        <v>0.33146712016767493</v>
      </c>
      <c r="J31" s="56">
        <v>99.999999999999673</v>
      </c>
    </row>
    <row r="32" spans="1:10" ht="15.9" thickBot="1" x14ac:dyDescent="0.45">
      <c r="A32" s="5" t="s">
        <v>20</v>
      </c>
      <c r="B32" s="59">
        <v>10.596291288360966</v>
      </c>
      <c r="C32" s="59">
        <v>14.060041399845796</v>
      </c>
      <c r="D32" s="59">
        <v>11.706744774150478</v>
      </c>
      <c r="E32" s="59">
        <v>36.772606860348958</v>
      </c>
      <c r="F32" s="59">
        <v>4.6115484302379643</v>
      </c>
      <c r="G32" s="59">
        <v>21.771385587040037</v>
      </c>
      <c r="H32" s="59">
        <v>0.21644418572566815</v>
      </c>
      <c r="I32" s="59">
        <v>0.2649374742907219</v>
      </c>
      <c r="J32" s="56">
        <v>100.00000000000057</v>
      </c>
    </row>
    <row r="33" spans="1:9" ht="15.45" x14ac:dyDescent="0.4">
      <c r="A33" s="244" t="s">
        <v>281</v>
      </c>
      <c r="B33" s="244"/>
      <c r="C33" s="244"/>
      <c r="D33" s="244"/>
      <c r="E33" s="244"/>
      <c r="F33" s="244"/>
      <c r="G33" s="244"/>
      <c r="H33" s="244"/>
      <c r="I33" s="244"/>
    </row>
    <row r="34" spans="1:9" ht="15.45" x14ac:dyDescent="0.4">
      <c r="A34" s="22"/>
    </row>
  </sheetData>
  <mergeCells count="4">
    <mergeCell ref="A3:I3"/>
    <mergeCell ref="A33:I33"/>
    <mergeCell ref="A6:J6"/>
    <mergeCell ref="A27:J27"/>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65B-1462-4D1D-8CA6-4C60F67E700F}">
  <dimension ref="B6:E13"/>
  <sheetViews>
    <sheetView workbookViewId="0">
      <selection activeCell="J24" sqref="J24"/>
    </sheetView>
  </sheetViews>
  <sheetFormatPr baseColWidth="10" defaultRowHeight="14.6" x14ac:dyDescent="0.4"/>
  <sheetData>
    <row r="6" spans="2:5" ht="15.75" customHeight="1" x14ac:dyDescent="0.4">
      <c r="B6" s="266" t="s">
        <v>85</v>
      </c>
      <c r="C6" s="266"/>
      <c r="D6" s="266"/>
      <c r="E6" s="266"/>
    </row>
    <row r="7" spans="2:5" x14ac:dyDescent="0.4">
      <c r="B7" s="266"/>
      <c r="C7" s="266"/>
      <c r="D7" s="266"/>
      <c r="E7" s="266"/>
    </row>
    <row r="8" spans="2:5" x14ac:dyDescent="0.4">
      <c r="B8" s="266"/>
      <c r="C8" s="266"/>
      <c r="D8" s="266"/>
      <c r="E8" s="266"/>
    </row>
    <row r="9" spans="2:5" x14ac:dyDescent="0.4">
      <c r="B9" s="266"/>
      <c r="C9" s="266"/>
      <c r="D9" s="266"/>
      <c r="E9" s="266"/>
    </row>
    <row r="10" spans="2:5" x14ac:dyDescent="0.4">
      <c r="B10" s="266"/>
      <c r="C10" s="266"/>
      <c r="D10" s="266"/>
      <c r="E10" s="266"/>
    </row>
    <row r="11" spans="2:5" x14ac:dyDescent="0.4">
      <c r="B11" s="266"/>
      <c r="C11" s="266"/>
      <c r="D11" s="266"/>
      <c r="E11" s="266"/>
    </row>
    <row r="12" spans="2:5" x14ac:dyDescent="0.4">
      <c r="B12" s="266"/>
      <c r="C12" s="266"/>
      <c r="D12" s="266"/>
      <c r="E12" s="266"/>
    </row>
    <row r="13" spans="2:5" x14ac:dyDescent="0.4">
      <c r="B13" s="266"/>
      <c r="C13" s="266"/>
      <c r="D13" s="266"/>
      <c r="E13" s="266"/>
    </row>
  </sheetData>
  <mergeCells count="1">
    <mergeCell ref="B6:E1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141A-8D18-44D0-BBFA-1213FFA95F5B}">
  <dimension ref="A1:B32"/>
  <sheetViews>
    <sheetView topLeftCell="A5" workbookViewId="0">
      <selection activeCell="D24" sqref="D24"/>
    </sheetView>
  </sheetViews>
  <sheetFormatPr baseColWidth="10" defaultRowHeight="14.6" x14ac:dyDescent="0.4"/>
  <cols>
    <col min="1" max="1" width="27.15234375" customWidth="1"/>
    <col min="2" max="2" width="25.3828125" customWidth="1"/>
  </cols>
  <sheetData>
    <row r="1" spans="1:2" ht="39.75" customHeight="1" thickBot="1" x14ac:dyDescent="0.45">
      <c r="A1" s="201" t="s">
        <v>188</v>
      </c>
      <c r="B1" s="201"/>
    </row>
    <row r="2" spans="1:2" ht="15.9" thickBot="1" x14ac:dyDescent="0.45">
      <c r="A2" s="31" t="s">
        <v>301</v>
      </c>
      <c r="B2" s="35" t="s">
        <v>21</v>
      </c>
    </row>
    <row r="3" spans="1:2" ht="15.9" thickBot="1" x14ac:dyDescent="0.45">
      <c r="A3" s="210" t="s">
        <v>3</v>
      </c>
      <c r="B3" s="211"/>
    </row>
    <row r="4" spans="1:2" ht="15.9" thickBot="1" x14ac:dyDescent="0.45">
      <c r="A4" s="4" t="s">
        <v>4</v>
      </c>
      <c r="B4" s="56">
        <v>18.07218365263364</v>
      </c>
    </row>
    <row r="5" spans="1:2" ht="15.9" thickBot="1" x14ac:dyDescent="0.45">
      <c r="A5" s="4" t="s">
        <v>5</v>
      </c>
      <c r="B5" s="56">
        <v>38.074306516349282</v>
      </c>
    </row>
    <row r="6" spans="1:2" ht="15.9" thickBot="1" x14ac:dyDescent="0.45">
      <c r="A6" s="4" t="s">
        <v>6</v>
      </c>
      <c r="B6" s="56">
        <v>14.874723548635114</v>
      </c>
    </row>
    <row r="7" spans="1:2" ht="15.9" thickBot="1" x14ac:dyDescent="0.45">
      <c r="A7" s="4" t="s">
        <v>7</v>
      </c>
      <c r="B7" s="56">
        <v>28.615735023882483</v>
      </c>
    </row>
    <row r="8" spans="1:2" ht="15.9" thickBot="1" x14ac:dyDescent="0.45">
      <c r="A8" s="4" t="s">
        <v>8</v>
      </c>
      <c r="B8" s="56">
        <v>50.044964201345785</v>
      </c>
    </row>
    <row r="9" spans="1:2" ht="15.9" thickBot="1" x14ac:dyDescent="0.45">
      <c r="A9" s="4" t="s">
        <v>9</v>
      </c>
      <c r="B9" s="56">
        <v>33.593335962277472</v>
      </c>
    </row>
    <row r="10" spans="1:2" ht="15.9" thickBot="1" x14ac:dyDescent="0.45">
      <c r="A10" s="4" t="s">
        <v>10</v>
      </c>
      <c r="B10" s="56">
        <v>64.483384022379198</v>
      </c>
    </row>
    <row r="11" spans="1:2" ht="15.9" thickBot="1" x14ac:dyDescent="0.45">
      <c r="A11" s="4" t="s">
        <v>11</v>
      </c>
      <c r="B11" s="56">
        <v>10.675250397105279</v>
      </c>
    </row>
    <row r="12" spans="1:2" ht="15.9" thickBot="1" x14ac:dyDescent="0.45">
      <c r="A12" s="4" t="s">
        <v>205</v>
      </c>
      <c r="B12" s="56">
        <v>63.106977045069314</v>
      </c>
    </row>
    <row r="13" spans="1:2" ht="15.9" thickBot="1" x14ac:dyDescent="0.45">
      <c r="A13" s="4" t="s">
        <v>206</v>
      </c>
      <c r="B13" s="56">
        <v>87.799114733488722</v>
      </c>
    </row>
    <row r="14" spans="1:2" ht="15.9" thickBot="1" x14ac:dyDescent="0.45">
      <c r="A14" s="4" t="s">
        <v>207</v>
      </c>
      <c r="B14" s="56">
        <v>48.342857162800954</v>
      </c>
    </row>
    <row r="15" spans="1:2" ht="15.9" thickBot="1" x14ac:dyDescent="0.45">
      <c r="A15" s="4" t="s">
        <v>208</v>
      </c>
      <c r="B15" s="56">
        <v>16.122454435961981</v>
      </c>
    </row>
    <row r="16" spans="1:2" ht="15.9" thickBot="1" x14ac:dyDescent="0.45">
      <c r="A16" s="4" t="s">
        <v>209</v>
      </c>
      <c r="B16" s="56">
        <v>19.579077928780624</v>
      </c>
    </row>
    <row r="17" spans="1:2" ht="15.9" thickBot="1" x14ac:dyDescent="0.45">
      <c r="A17" s="4" t="s">
        <v>210</v>
      </c>
      <c r="B17" s="56">
        <v>61.79722227115645</v>
      </c>
    </row>
    <row r="18" spans="1:2" ht="15.9" thickBot="1" x14ac:dyDescent="0.45">
      <c r="A18" s="4" t="s">
        <v>211</v>
      </c>
      <c r="B18" s="56">
        <v>5.8086495061193331</v>
      </c>
    </row>
    <row r="19" spans="1:2" ht="15.9" thickBot="1" x14ac:dyDescent="0.45">
      <c r="A19" s="4" t="s">
        <v>212</v>
      </c>
      <c r="B19" s="56">
        <v>40.212912666142856</v>
      </c>
    </row>
    <row r="20" spans="1:2" ht="15.9" thickBot="1" x14ac:dyDescent="0.45">
      <c r="A20" s="4" t="s">
        <v>213</v>
      </c>
      <c r="B20" s="56">
        <v>41.012070478954307</v>
      </c>
    </row>
    <row r="21" spans="1:2" ht="15.9" thickBot="1" x14ac:dyDescent="0.45">
      <c r="A21" s="4" t="s">
        <v>214</v>
      </c>
      <c r="B21" s="56">
        <v>45.974049776170325</v>
      </c>
    </row>
    <row r="22" spans="1:2" ht="15.9" thickBot="1" x14ac:dyDescent="0.45">
      <c r="A22" s="4" t="s">
        <v>215</v>
      </c>
      <c r="B22" s="56">
        <v>24.23732615265158</v>
      </c>
    </row>
    <row r="23" spans="1:2" ht="15.9" thickBot="1" x14ac:dyDescent="0.45">
      <c r="A23" s="4" t="s">
        <v>12</v>
      </c>
      <c r="B23" s="56">
        <v>19.481497581842465</v>
      </c>
    </row>
    <row r="24" spans="1:2" ht="15.9" thickBot="1" x14ac:dyDescent="0.45">
      <c r="A24" s="210" t="s">
        <v>13</v>
      </c>
      <c r="B24" s="211"/>
    </row>
    <row r="25" spans="1:2" ht="15.9" thickBot="1" x14ac:dyDescent="0.45">
      <c r="A25" s="4" t="s">
        <v>14</v>
      </c>
      <c r="B25" s="56">
        <v>25.766763101373908</v>
      </c>
    </row>
    <row r="26" spans="1:2" ht="15.9" thickBot="1" x14ac:dyDescent="0.45">
      <c r="A26" s="13" t="s">
        <v>255</v>
      </c>
      <c r="B26" s="58">
        <v>19.481497581842465</v>
      </c>
    </row>
    <row r="27" spans="1:2" ht="15.9" thickBot="1" x14ac:dyDescent="0.45">
      <c r="A27" s="13" t="s">
        <v>48</v>
      </c>
      <c r="B27" s="58">
        <v>30.027562101146483</v>
      </c>
    </row>
    <row r="28" spans="1:2" ht="15.9" thickBot="1" x14ac:dyDescent="0.45">
      <c r="A28" s="4" t="s">
        <v>15</v>
      </c>
      <c r="B28" s="58">
        <v>32.118160504919949</v>
      </c>
    </row>
    <row r="29" spans="1:2" ht="15.9" thickBot="1" x14ac:dyDescent="0.45">
      <c r="A29" s="5" t="s">
        <v>20</v>
      </c>
      <c r="B29" s="59">
        <v>29.286940221254504</v>
      </c>
    </row>
    <row r="30" spans="1:2" ht="15.45" x14ac:dyDescent="0.4">
      <c r="A30" s="166" t="s">
        <v>281</v>
      </c>
    </row>
    <row r="31" spans="1:2" ht="15.45" x14ac:dyDescent="0.4">
      <c r="A31" s="24"/>
    </row>
    <row r="32" spans="1:2" ht="15.45" x14ac:dyDescent="0.4">
      <c r="A32" s="24"/>
    </row>
  </sheetData>
  <mergeCells count="3">
    <mergeCell ref="A3:B3"/>
    <mergeCell ref="A24:B24"/>
    <mergeCell ref="A1:B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71C1-9C8F-4877-8CAF-3A1F721AF50A}">
  <dimension ref="A1:K33"/>
  <sheetViews>
    <sheetView topLeftCell="A6" workbookViewId="0">
      <selection activeCell="L18" sqref="L18"/>
    </sheetView>
  </sheetViews>
  <sheetFormatPr baseColWidth="10" defaultRowHeight="14.6" x14ac:dyDescent="0.4"/>
  <cols>
    <col min="1" max="1" width="23.4609375" customWidth="1"/>
    <col min="2" max="2" width="12" customWidth="1"/>
  </cols>
  <sheetData>
    <row r="1" spans="1:11" ht="15.45" x14ac:dyDescent="0.4">
      <c r="A1" s="257" t="s">
        <v>189</v>
      </c>
      <c r="B1" s="257"/>
      <c r="C1" s="257"/>
      <c r="D1" s="257"/>
      <c r="E1" s="257"/>
      <c r="F1" s="257"/>
      <c r="G1" s="257"/>
      <c r="H1" s="257"/>
      <c r="I1" s="257"/>
      <c r="J1" s="257"/>
      <c r="K1" s="257"/>
    </row>
    <row r="2" spans="1:11" ht="15.45" x14ac:dyDescent="0.4">
      <c r="A2" s="3"/>
      <c r="B2" s="3"/>
      <c r="C2" s="3"/>
      <c r="D2" s="3"/>
      <c r="E2" s="3"/>
      <c r="F2" s="3"/>
      <c r="G2" s="3"/>
      <c r="H2" s="3"/>
      <c r="I2" s="3"/>
      <c r="J2" s="3"/>
      <c r="K2" s="3"/>
    </row>
    <row r="3" spans="1:11" ht="15.9" thickBot="1" x14ac:dyDescent="0.45">
      <c r="A3" s="3"/>
      <c r="B3" s="93"/>
      <c r="C3" s="93"/>
      <c r="D3" s="93"/>
      <c r="E3" s="93"/>
      <c r="F3" s="93"/>
      <c r="G3" s="93"/>
      <c r="H3" s="93"/>
      <c r="I3" s="93"/>
      <c r="J3" s="93"/>
      <c r="K3" s="93"/>
    </row>
    <row r="4" spans="1:11" ht="62.15" thickBot="1" x14ac:dyDescent="0.45">
      <c r="A4" s="94" t="s">
        <v>301</v>
      </c>
      <c r="B4" s="95" t="s">
        <v>86</v>
      </c>
      <c r="C4" s="95" t="s">
        <v>87</v>
      </c>
      <c r="D4" s="95" t="s">
        <v>88</v>
      </c>
      <c r="E4" s="95" t="s">
        <v>89</v>
      </c>
      <c r="F4" s="95" t="s">
        <v>90</v>
      </c>
      <c r="G4" s="95" t="s">
        <v>91</v>
      </c>
      <c r="H4" s="95" t="s">
        <v>92</v>
      </c>
      <c r="I4" s="95" t="s">
        <v>93</v>
      </c>
      <c r="J4" s="95" t="s">
        <v>94</v>
      </c>
      <c r="K4" s="95" t="s">
        <v>95</v>
      </c>
    </row>
    <row r="5" spans="1:11" ht="15.9" thickBot="1" x14ac:dyDescent="0.45">
      <c r="A5" s="267" t="s">
        <v>3</v>
      </c>
      <c r="B5" s="268"/>
      <c r="C5" s="268"/>
      <c r="D5" s="268"/>
      <c r="E5" s="268"/>
      <c r="F5" s="268"/>
      <c r="G5" s="268"/>
      <c r="H5" s="268"/>
      <c r="I5" s="268"/>
      <c r="J5" s="268"/>
      <c r="K5" s="269"/>
    </row>
    <row r="6" spans="1:11" ht="15.9" thickBot="1" x14ac:dyDescent="0.45">
      <c r="A6" s="21" t="s">
        <v>4</v>
      </c>
      <c r="B6" s="104">
        <v>1.5370828303426409</v>
      </c>
      <c r="C6" s="104">
        <v>0</v>
      </c>
      <c r="D6" s="104">
        <v>0</v>
      </c>
      <c r="E6" s="104">
        <v>17.735114650011351</v>
      </c>
      <c r="F6" s="104">
        <v>0.53546868189445462</v>
      </c>
      <c r="G6" s="104">
        <v>2.7473551763584334</v>
      </c>
      <c r="H6" s="104">
        <v>40.253349384678565</v>
      </c>
      <c r="I6" s="104">
        <v>2.6028679157442207</v>
      </c>
      <c r="J6" s="104">
        <v>54.992472576553212</v>
      </c>
      <c r="K6" s="104">
        <v>0</v>
      </c>
    </row>
    <row r="7" spans="1:11" ht="15.9" thickBot="1" x14ac:dyDescent="0.45">
      <c r="A7" s="21" t="s">
        <v>5</v>
      </c>
      <c r="B7" s="104">
        <v>28.982834810740144</v>
      </c>
      <c r="C7" s="104">
        <v>0</v>
      </c>
      <c r="D7" s="104">
        <v>1.1147229104943761</v>
      </c>
      <c r="E7" s="104">
        <v>5.9418058753217036</v>
      </c>
      <c r="F7" s="104">
        <v>0.39534733646295367</v>
      </c>
      <c r="G7" s="104">
        <v>6.8991105340073915</v>
      </c>
      <c r="H7" s="104">
        <v>23.110343531200662</v>
      </c>
      <c r="I7" s="104">
        <v>26.7779894260884</v>
      </c>
      <c r="J7" s="104">
        <v>27.286995756183085</v>
      </c>
      <c r="K7" s="104">
        <v>8.6021222008329516</v>
      </c>
    </row>
    <row r="8" spans="1:11" ht="15.9" thickBot="1" x14ac:dyDescent="0.45">
      <c r="A8" s="21" t="s">
        <v>6</v>
      </c>
      <c r="B8" s="104">
        <v>1.8117656631930847</v>
      </c>
      <c r="C8" s="104">
        <v>0.73572117526493597</v>
      </c>
      <c r="D8" s="104">
        <v>0</v>
      </c>
      <c r="E8" s="104">
        <v>13.77143923028984</v>
      </c>
      <c r="F8" s="104">
        <v>3.5815939487091915</v>
      </c>
      <c r="G8" s="104">
        <v>13.964487392205923</v>
      </c>
      <c r="H8" s="104">
        <v>32.674582773623293</v>
      </c>
      <c r="I8" s="104">
        <v>46.913368070729028</v>
      </c>
      <c r="J8" s="104">
        <v>43.578793842328253</v>
      </c>
      <c r="K8" s="104">
        <v>0.49027778828674878</v>
      </c>
    </row>
    <row r="9" spans="1:11" ht="15.9" thickBot="1" x14ac:dyDescent="0.45">
      <c r="A9" s="21" t="s">
        <v>7</v>
      </c>
      <c r="B9" s="104">
        <v>1.611179701382633</v>
      </c>
      <c r="C9" s="104">
        <v>1.6688449645326426</v>
      </c>
      <c r="D9" s="104">
        <v>2.178878955607253</v>
      </c>
      <c r="E9" s="104">
        <v>11.093907483121225</v>
      </c>
      <c r="F9" s="104">
        <v>0</v>
      </c>
      <c r="G9" s="104">
        <v>0.83586609174719795</v>
      </c>
      <c r="H9" s="104">
        <v>0</v>
      </c>
      <c r="I9" s="104">
        <v>25.810692759571367</v>
      </c>
      <c r="J9" s="104">
        <v>72.230734021858339</v>
      </c>
      <c r="K9" s="104">
        <v>0.37210274810288507</v>
      </c>
    </row>
    <row r="10" spans="1:11" ht="15.9" thickBot="1" x14ac:dyDescent="0.45">
      <c r="A10" s="21" t="s">
        <v>8</v>
      </c>
      <c r="B10" s="104">
        <v>25.8653904543986</v>
      </c>
      <c r="C10" s="104">
        <v>0.60661344081749902</v>
      </c>
      <c r="D10" s="104">
        <v>2.9233154085856148</v>
      </c>
      <c r="E10" s="104">
        <v>3.9996334196693621</v>
      </c>
      <c r="F10" s="104">
        <v>0.24459773077490835</v>
      </c>
      <c r="G10" s="104">
        <v>10.213662654767415</v>
      </c>
      <c r="H10" s="104">
        <v>7.5084326197325479</v>
      </c>
      <c r="I10" s="104">
        <v>12.871761652125421</v>
      </c>
      <c r="J10" s="104">
        <v>45.95985932870947</v>
      </c>
      <c r="K10" s="104">
        <v>0.69872088556319956</v>
      </c>
    </row>
    <row r="11" spans="1:11" ht="15.9" thickBot="1" x14ac:dyDescent="0.45">
      <c r="A11" s="21" t="s">
        <v>9</v>
      </c>
      <c r="B11" s="104">
        <v>9.4398803137017957</v>
      </c>
      <c r="C11" s="104">
        <v>5.4357698298102148</v>
      </c>
      <c r="D11" s="104">
        <v>10.794558353393803</v>
      </c>
      <c r="E11" s="104">
        <v>27.599897622629687</v>
      </c>
      <c r="F11" s="104">
        <v>5.1897118943742138</v>
      </c>
      <c r="G11" s="104">
        <v>10.288312425957734</v>
      </c>
      <c r="H11" s="104">
        <v>27.179390088681899</v>
      </c>
      <c r="I11" s="104">
        <v>37.955066779556347</v>
      </c>
      <c r="J11" s="104">
        <v>53.069565854880452</v>
      </c>
      <c r="K11" s="104">
        <v>8.3919283293681133</v>
      </c>
    </row>
    <row r="12" spans="1:11" ht="15.9" thickBot="1" x14ac:dyDescent="0.45">
      <c r="A12" s="21" t="s">
        <v>10</v>
      </c>
      <c r="B12" s="104">
        <v>25.079840804862762</v>
      </c>
      <c r="C12" s="104">
        <v>0.21804246190965243</v>
      </c>
      <c r="D12" s="104">
        <v>17.872696835563477</v>
      </c>
      <c r="E12" s="104">
        <v>9.6868113676247916</v>
      </c>
      <c r="F12" s="104">
        <v>0</v>
      </c>
      <c r="G12" s="104">
        <v>1.6828666450973113</v>
      </c>
      <c r="H12" s="104">
        <v>18.145209278552883</v>
      </c>
      <c r="I12" s="104">
        <v>10.044174376210261</v>
      </c>
      <c r="J12" s="104">
        <v>61.945820242376136</v>
      </c>
      <c r="K12" s="104">
        <v>1.4478069619076224</v>
      </c>
    </row>
    <row r="13" spans="1:11" ht="15.9" thickBot="1" x14ac:dyDescent="0.45">
      <c r="A13" s="21" t="s">
        <v>11</v>
      </c>
      <c r="B13" s="104">
        <v>17.491649686428918</v>
      </c>
      <c r="C13" s="104">
        <v>3.4419099216840632</v>
      </c>
      <c r="D13" s="104">
        <v>23.265344632517643</v>
      </c>
      <c r="E13" s="104">
        <v>10.32572976505219</v>
      </c>
      <c r="F13" s="104">
        <v>0</v>
      </c>
      <c r="G13" s="104">
        <v>5.5660696684297877</v>
      </c>
      <c r="H13" s="104">
        <v>2.4182508305232222</v>
      </c>
      <c r="I13" s="104">
        <v>33.072192155299071</v>
      </c>
      <c r="J13" s="104">
        <v>71.692895192851338</v>
      </c>
      <c r="K13" s="104">
        <v>0</v>
      </c>
    </row>
    <row r="14" spans="1:11" ht="15.9" thickBot="1" x14ac:dyDescent="0.45">
      <c r="A14" s="21" t="s">
        <v>205</v>
      </c>
      <c r="B14" s="104">
        <v>0</v>
      </c>
      <c r="C14" s="104">
        <v>0</v>
      </c>
      <c r="D14" s="104">
        <v>5.1039332820616248E-2</v>
      </c>
      <c r="E14" s="104">
        <v>50.318979260621589</v>
      </c>
      <c r="F14" s="104">
        <v>0.12855127608673184</v>
      </c>
      <c r="G14" s="104">
        <v>3.3255669028426924</v>
      </c>
      <c r="H14" s="104">
        <v>0.30086532710886477</v>
      </c>
      <c r="I14" s="104">
        <v>0.1509543203853505</v>
      </c>
      <c r="J14" s="104">
        <v>86.263461734963215</v>
      </c>
      <c r="K14" s="104">
        <v>0</v>
      </c>
    </row>
    <row r="15" spans="1:11" ht="15.9" thickBot="1" x14ac:dyDescent="0.45">
      <c r="A15" s="21" t="s">
        <v>206</v>
      </c>
      <c r="B15" s="104">
        <v>0</v>
      </c>
      <c r="C15" s="104">
        <v>58.028808491301255</v>
      </c>
      <c r="D15" s="104">
        <v>49.568429766476612</v>
      </c>
      <c r="E15" s="104">
        <v>34.856719254596612</v>
      </c>
      <c r="F15" s="104">
        <v>0.74508538225955845</v>
      </c>
      <c r="G15" s="104">
        <v>11.288715452946601</v>
      </c>
      <c r="H15" s="104">
        <v>0.31118454288903447</v>
      </c>
      <c r="I15" s="104">
        <v>30.856635591417366</v>
      </c>
      <c r="J15" s="104">
        <v>66.730876122065567</v>
      </c>
      <c r="K15" s="104">
        <v>1.0547151173549907</v>
      </c>
    </row>
    <row r="16" spans="1:11" ht="15.9" thickBot="1" x14ac:dyDescent="0.45">
      <c r="A16" s="21" t="s">
        <v>207</v>
      </c>
      <c r="B16" s="104">
        <v>7.6312200072814269</v>
      </c>
      <c r="C16" s="104">
        <v>0.21676691049812014</v>
      </c>
      <c r="D16" s="104">
        <v>1.6319870165588255</v>
      </c>
      <c r="E16" s="104">
        <v>32.278993620009174</v>
      </c>
      <c r="F16" s="104">
        <v>1.0241745590537001</v>
      </c>
      <c r="G16" s="104">
        <v>7.3024188938118311</v>
      </c>
      <c r="H16" s="104">
        <v>2.2491131611823882</v>
      </c>
      <c r="I16" s="104">
        <v>18.388346517400596</v>
      </c>
      <c r="J16" s="104">
        <v>36.291417602815955</v>
      </c>
      <c r="K16" s="104">
        <v>27.886279727843505</v>
      </c>
    </row>
    <row r="17" spans="1:11" ht="15.9" thickBot="1" x14ac:dyDescent="0.45">
      <c r="A17" s="21" t="s">
        <v>208</v>
      </c>
      <c r="B17" s="104">
        <v>25.562197866904651</v>
      </c>
      <c r="C17" s="104">
        <v>0</v>
      </c>
      <c r="D17" s="104">
        <v>0</v>
      </c>
      <c r="E17" s="104">
        <v>8.6488087352062575</v>
      </c>
      <c r="F17" s="104">
        <v>0</v>
      </c>
      <c r="G17" s="104">
        <v>1.3876112778999348</v>
      </c>
      <c r="H17" s="104">
        <v>6.6023385112181563</v>
      </c>
      <c r="I17" s="104">
        <v>18.094383827878069</v>
      </c>
      <c r="J17" s="104">
        <v>29.511808247218426</v>
      </c>
      <c r="K17" s="104">
        <v>0.5048196940861609</v>
      </c>
    </row>
    <row r="18" spans="1:11" ht="15.9" thickBot="1" x14ac:dyDescent="0.45">
      <c r="A18" s="21" t="s">
        <v>209</v>
      </c>
      <c r="B18" s="104">
        <v>2.891350141965022</v>
      </c>
      <c r="C18" s="104">
        <v>0</v>
      </c>
      <c r="D18" s="104">
        <v>0</v>
      </c>
      <c r="E18" s="104">
        <v>18.139449489539047</v>
      </c>
      <c r="F18" s="104">
        <v>2.318657210744274</v>
      </c>
      <c r="G18" s="104">
        <v>10.213591033960597</v>
      </c>
      <c r="H18" s="104">
        <v>14.665986711455101</v>
      </c>
      <c r="I18" s="104">
        <v>34.107278985289554</v>
      </c>
      <c r="J18" s="104">
        <v>51.648102306307287</v>
      </c>
      <c r="K18" s="104">
        <v>3.9561405959946692</v>
      </c>
    </row>
    <row r="19" spans="1:11" ht="15.9" thickBot="1" x14ac:dyDescent="0.45">
      <c r="A19" s="21" t="s">
        <v>210</v>
      </c>
      <c r="B19" s="104">
        <v>10.290240656135397</v>
      </c>
      <c r="C19" s="104">
        <v>8.2911754393763371</v>
      </c>
      <c r="D19" s="104">
        <v>17.287117578315215</v>
      </c>
      <c r="E19" s="104">
        <v>28.801506421278756</v>
      </c>
      <c r="F19" s="104">
        <v>0</v>
      </c>
      <c r="G19" s="104">
        <v>3.352888149583694</v>
      </c>
      <c r="H19" s="104">
        <v>1.1904070315752175</v>
      </c>
      <c r="I19" s="104">
        <v>24.670206333228048</v>
      </c>
      <c r="J19" s="104">
        <v>51.361253897985215</v>
      </c>
      <c r="K19" s="104">
        <v>18.873077425906779</v>
      </c>
    </row>
    <row r="20" spans="1:11" ht="15.9" thickBot="1" x14ac:dyDescent="0.45">
      <c r="A20" s="21" t="s">
        <v>211</v>
      </c>
      <c r="B20" s="104">
        <v>3.0981819161374773</v>
      </c>
      <c r="C20" s="104">
        <v>0</v>
      </c>
      <c r="D20" s="104">
        <v>1.5633548186181301</v>
      </c>
      <c r="E20" s="104">
        <v>19.591160224778111</v>
      </c>
      <c r="F20" s="104">
        <v>0</v>
      </c>
      <c r="G20" s="104">
        <v>17.226335950826069</v>
      </c>
      <c r="H20" s="104">
        <v>17.400816522290068</v>
      </c>
      <c r="I20" s="104">
        <v>8.2694334231655002</v>
      </c>
      <c r="J20" s="104">
        <v>51.435801775230075</v>
      </c>
      <c r="K20" s="104">
        <v>1.8412945217665875</v>
      </c>
    </row>
    <row r="21" spans="1:11" ht="15.9" thickBot="1" x14ac:dyDescent="0.45">
      <c r="A21" s="21" t="s">
        <v>212</v>
      </c>
      <c r="B21" s="104">
        <v>15.304980612165551</v>
      </c>
      <c r="C21" s="104">
        <v>1.7145026526713365</v>
      </c>
      <c r="D21" s="104">
        <v>0.44423407654477054</v>
      </c>
      <c r="E21" s="104">
        <v>25.908034721430166</v>
      </c>
      <c r="F21" s="104">
        <v>2.9042122890789561</v>
      </c>
      <c r="G21" s="104">
        <v>2.2996487616146739</v>
      </c>
      <c r="H21" s="104">
        <v>12.248714705172258</v>
      </c>
      <c r="I21" s="104">
        <v>24.538480638081626</v>
      </c>
      <c r="J21" s="104">
        <v>42.076262573812777</v>
      </c>
      <c r="K21" s="104">
        <v>4.0738034740082352</v>
      </c>
    </row>
    <row r="22" spans="1:11" ht="15.9" thickBot="1" x14ac:dyDescent="0.45">
      <c r="A22" s="21" t="s">
        <v>213</v>
      </c>
      <c r="B22" s="104">
        <v>15.182830920404818</v>
      </c>
      <c r="C22" s="104">
        <v>1.3968102810537766</v>
      </c>
      <c r="D22" s="104">
        <v>6.9181620972903843</v>
      </c>
      <c r="E22" s="104">
        <v>33.956061626281468</v>
      </c>
      <c r="F22" s="104">
        <v>0.88207074037243705</v>
      </c>
      <c r="G22" s="104">
        <v>2.9582510054550939</v>
      </c>
      <c r="H22" s="104">
        <v>0.64939956099488727</v>
      </c>
      <c r="I22" s="104">
        <v>12.213772105787804</v>
      </c>
      <c r="J22" s="104">
        <v>33.075403186010469</v>
      </c>
      <c r="K22" s="104">
        <v>3.0738905884861953</v>
      </c>
    </row>
    <row r="23" spans="1:11" ht="15.9" thickBot="1" x14ac:dyDescent="0.45">
      <c r="A23" s="21" t="s">
        <v>214</v>
      </c>
      <c r="B23" s="104">
        <v>13.084511080115952</v>
      </c>
      <c r="C23" s="104">
        <v>0.14662896733593714</v>
      </c>
      <c r="D23" s="104">
        <v>7.2969628717331352</v>
      </c>
      <c r="E23" s="104">
        <v>38.751125781805712</v>
      </c>
      <c r="F23" s="104">
        <v>0</v>
      </c>
      <c r="G23" s="104">
        <v>2.164618154938613</v>
      </c>
      <c r="H23" s="104">
        <v>2.9505105954322994</v>
      </c>
      <c r="I23" s="104">
        <v>0.43696156546869908</v>
      </c>
      <c r="J23" s="104">
        <v>25.785966249468462</v>
      </c>
      <c r="K23" s="104">
        <v>14.688977039900314</v>
      </c>
    </row>
    <row r="24" spans="1:11" ht="15.9" thickBot="1" x14ac:dyDescent="0.45">
      <c r="A24" s="21" t="s">
        <v>215</v>
      </c>
      <c r="B24" s="104">
        <v>20.192618715884329</v>
      </c>
      <c r="C24" s="104">
        <v>11.072039728483045</v>
      </c>
      <c r="D24" s="104">
        <v>5.7215999153002484</v>
      </c>
      <c r="E24" s="104">
        <v>23.155516890296806</v>
      </c>
      <c r="F24" s="104">
        <v>0</v>
      </c>
      <c r="G24" s="104">
        <v>30.503544046736547</v>
      </c>
      <c r="H24" s="104">
        <v>0</v>
      </c>
      <c r="I24" s="104">
        <v>0.85045581816613025</v>
      </c>
      <c r="J24" s="104">
        <v>55.019576758899134</v>
      </c>
      <c r="K24" s="104">
        <v>23.652498149568753</v>
      </c>
    </row>
    <row r="25" spans="1:11" ht="15.9" thickBot="1" x14ac:dyDescent="0.45">
      <c r="A25" s="21" t="s">
        <v>12</v>
      </c>
      <c r="B25" s="104">
        <v>38.783886187704283</v>
      </c>
      <c r="C25" s="104">
        <v>0.42176097684001929</v>
      </c>
      <c r="D25" s="104">
        <v>1.7901796539568586</v>
      </c>
      <c r="E25" s="104">
        <v>0</v>
      </c>
      <c r="F25" s="104">
        <v>0</v>
      </c>
      <c r="G25" s="104">
        <v>0</v>
      </c>
      <c r="H25" s="104">
        <v>0.3360313613312636</v>
      </c>
      <c r="I25" s="104">
        <v>15.834653599219909</v>
      </c>
      <c r="J25" s="104">
        <v>56.658087428737588</v>
      </c>
      <c r="K25" s="104">
        <v>8.1033123263854172</v>
      </c>
    </row>
    <row r="26" spans="1:11" ht="15.9" thickBot="1" x14ac:dyDescent="0.45">
      <c r="A26" s="267" t="s">
        <v>13</v>
      </c>
      <c r="B26" s="268"/>
      <c r="C26" s="268"/>
      <c r="D26" s="268"/>
      <c r="E26" s="268"/>
      <c r="F26" s="268"/>
      <c r="G26" s="268"/>
      <c r="H26" s="268"/>
      <c r="I26" s="268"/>
      <c r="J26" s="268"/>
      <c r="K26" s="269"/>
    </row>
    <row r="27" spans="1:11" ht="15.9" thickBot="1" x14ac:dyDescent="0.45">
      <c r="A27" s="21" t="s">
        <v>14</v>
      </c>
      <c r="B27" s="104">
        <v>21.553720684183904</v>
      </c>
      <c r="C27" s="104">
        <v>9.8458874564121377</v>
      </c>
      <c r="D27" s="104">
        <v>10.844389193779547</v>
      </c>
      <c r="E27" s="104">
        <v>9.1100359707464325</v>
      </c>
      <c r="F27" s="104">
        <v>0.21759306834276634</v>
      </c>
      <c r="G27" s="104">
        <v>4.6249729009721099</v>
      </c>
      <c r="H27" s="104">
        <v>8.3081091113492747</v>
      </c>
      <c r="I27" s="104">
        <v>22.388979640657197</v>
      </c>
      <c r="J27" s="104">
        <v>55.55933384869742</v>
      </c>
      <c r="K27" s="104">
        <v>3.5571741881184566</v>
      </c>
    </row>
    <row r="28" spans="1:11" ht="15.9" thickBot="1" x14ac:dyDescent="0.45">
      <c r="A28" s="96" t="s">
        <v>267</v>
      </c>
      <c r="B28" s="104">
        <v>38.783886187704283</v>
      </c>
      <c r="C28" s="104">
        <v>0.42176097684001929</v>
      </c>
      <c r="D28" s="104">
        <v>1.7901796539568586</v>
      </c>
      <c r="E28" s="104">
        <v>0</v>
      </c>
      <c r="F28" s="104">
        <v>0</v>
      </c>
      <c r="G28" s="104">
        <v>0</v>
      </c>
      <c r="H28" s="104">
        <v>0.3360313613312636</v>
      </c>
      <c r="I28" s="104">
        <v>15.834653599219909</v>
      </c>
      <c r="J28" s="104">
        <v>56.658087428737588</v>
      </c>
      <c r="K28" s="104">
        <v>8.1033123263854172</v>
      </c>
    </row>
    <row r="29" spans="1:11" ht="15.9" thickBot="1" x14ac:dyDescent="0.45">
      <c r="A29" s="96" t="s">
        <v>48</v>
      </c>
      <c r="B29" s="104">
        <v>13.984422731857956</v>
      </c>
      <c r="C29" s="104">
        <v>13.985953391919962</v>
      </c>
      <c r="D29" s="104">
        <v>14.821948766013978</v>
      </c>
      <c r="E29" s="104">
        <v>13.112120373528203</v>
      </c>
      <c r="F29" s="104">
        <v>0.31318279244093161</v>
      </c>
      <c r="G29" s="104">
        <v>6.6567466469491245</v>
      </c>
      <c r="H29" s="104">
        <v>11.810282771646746</v>
      </c>
      <c r="I29" s="104">
        <v>25.268327878733743</v>
      </c>
      <c r="J29" s="104">
        <v>55.076645901108712</v>
      </c>
      <c r="K29" s="104">
        <v>1.5600329480099711</v>
      </c>
    </row>
    <row r="30" spans="1:11" ht="15.9" thickBot="1" x14ac:dyDescent="0.45">
      <c r="A30" s="21" t="s">
        <v>15</v>
      </c>
      <c r="B30" s="104">
        <v>13.531923656587116</v>
      </c>
      <c r="C30" s="104">
        <v>1.9082549423320445</v>
      </c>
      <c r="D30" s="104">
        <v>4.7248111538759741</v>
      </c>
      <c r="E30" s="104">
        <v>20.447989648508674</v>
      </c>
      <c r="F30" s="104">
        <v>1.2684391623279367</v>
      </c>
      <c r="G30" s="104">
        <v>6.9304721272929681</v>
      </c>
      <c r="H30" s="104">
        <v>12.981155749247488</v>
      </c>
      <c r="I30" s="104">
        <v>19.048287578572641</v>
      </c>
      <c r="J30" s="104">
        <v>48.042350414665442</v>
      </c>
      <c r="K30" s="104">
        <v>7.294935267592952</v>
      </c>
    </row>
    <row r="31" spans="1:11" ht="15.9" thickBot="1" x14ac:dyDescent="0.45">
      <c r="A31" s="97" t="s">
        <v>20</v>
      </c>
      <c r="B31" s="105">
        <v>16.680050703619102</v>
      </c>
      <c r="C31" s="105">
        <v>5.0233519113789713</v>
      </c>
      <c r="D31" s="105">
        <v>7.1264188083163722</v>
      </c>
      <c r="E31" s="105">
        <v>15.998448166946988</v>
      </c>
      <c r="F31" s="105">
        <v>0.85603817544659622</v>
      </c>
      <c r="G31" s="105">
        <v>6.0256867723004239</v>
      </c>
      <c r="H31" s="105">
        <v>11.147234439321609</v>
      </c>
      <c r="I31" s="105">
        <v>20.359330852326949</v>
      </c>
      <c r="J31" s="105">
        <v>50.992365078381539</v>
      </c>
      <c r="K31" s="105">
        <v>5.8280636041543756</v>
      </c>
    </row>
    <row r="32" spans="1:11" ht="15.45" x14ac:dyDescent="0.4">
      <c r="C32" s="9" t="s">
        <v>298</v>
      </c>
    </row>
    <row r="33" spans="1:1" ht="15.45" x14ac:dyDescent="0.4">
      <c r="A33" s="28"/>
    </row>
  </sheetData>
  <mergeCells count="3">
    <mergeCell ref="A1:K1"/>
    <mergeCell ref="A5:K5"/>
    <mergeCell ref="A26:K2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01E4-7870-4955-A6A4-2E5B81F0F934}">
  <dimension ref="C9:G15"/>
  <sheetViews>
    <sheetView workbookViewId="0">
      <selection activeCell="C9" sqref="C9:G15"/>
    </sheetView>
  </sheetViews>
  <sheetFormatPr baseColWidth="10" defaultRowHeight="14.6" x14ac:dyDescent="0.4"/>
  <cols>
    <col min="3" max="7" width="17.921875" customWidth="1"/>
  </cols>
  <sheetData>
    <row r="9" spans="3:7" ht="15.75" customHeight="1" x14ac:dyDescent="0.4">
      <c r="C9" s="270" t="s">
        <v>299</v>
      </c>
      <c r="D9" s="270"/>
      <c r="E9" s="270"/>
      <c r="F9" s="270"/>
      <c r="G9" s="270"/>
    </row>
    <row r="10" spans="3:7" x14ac:dyDescent="0.4">
      <c r="C10" s="270"/>
      <c r="D10" s="270"/>
      <c r="E10" s="270"/>
      <c r="F10" s="270"/>
      <c r="G10" s="270"/>
    </row>
    <row r="11" spans="3:7" x14ac:dyDescent="0.4">
      <c r="C11" s="270"/>
      <c r="D11" s="270"/>
      <c r="E11" s="270"/>
      <c r="F11" s="270"/>
      <c r="G11" s="270"/>
    </row>
    <row r="12" spans="3:7" x14ac:dyDescent="0.4">
      <c r="C12" s="270"/>
      <c r="D12" s="270"/>
      <c r="E12" s="270"/>
      <c r="F12" s="270"/>
      <c r="G12" s="270"/>
    </row>
    <row r="13" spans="3:7" x14ac:dyDescent="0.4">
      <c r="C13" s="270"/>
      <c r="D13" s="270"/>
      <c r="E13" s="270"/>
      <c r="F13" s="270"/>
      <c r="G13" s="270"/>
    </row>
    <row r="14" spans="3:7" x14ac:dyDescent="0.4">
      <c r="C14" s="270"/>
      <c r="D14" s="270"/>
      <c r="E14" s="270"/>
      <c r="F14" s="270"/>
      <c r="G14" s="270"/>
    </row>
    <row r="15" spans="3:7" x14ac:dyDescent="0.4">
      <c r="C15" s="270"/>
      <c r="D15" s="270"/>
      <c r="E15" s="270"/>
      <c r="F15" s="270"/>
      <c r="G15" s="270"/>
    </row>
  </sheetData>
  <mergeCells count="1">
    <mergeCell ref="C9:G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3A83E-3D1F-4BDA-974D-4B095C2934BB}">
  <dimension ref="B7:G12"/>
  <sheetViews>
    <sheetView topLeftCell="A7" workbookViewId="0">
      <selection activeCell="B7" sqref="B7:G12"/>
    </sheetView>
  </sheetViews>
  <sheetFormatPr baseColWidth="10" defaultRowHeight="14.6" x14ac:dyDescent="0.4"/>
  <sheetData>
    <row r="7" spans="2:7" ht="15.75" customHeight="1" x14ac:dyDescent="0.4">
      <c r="B7" s="172" t="s">
        <v>271</v>
      </c>
      <c r="C7" s="172"/>
      <c r="D7" s="172"/>
      <c r="E7" s="172"/>
      <c r="F7" s="172"/>
      <c r="G7" s="172"/>
    </row>
    <row r="8" spans="2:7" x14ac:dyDescent="0.4">
      <c r="B8" s="172"/>
      <c r="C8" s="172"/>
      <c r="D8" s="172"/>
      <c r="E8" s="172"/>
      <c r="F8" s="172"/>
      <c r="G8" s="172"/>
    </row>
    <row r="9" spans="2:7" x14ac:dyDescent="0.4">
      <c r="B9" s="172"/>
      <c r="C9" s="172"/>
      <c r="D9" s="172"/>
      <c r="E9" s="172"/>
      <c r="F9" s="172"/>
      <c r="G9" s="172"/>
    </row>
    <row r="10" spans="2:7" x14ac:dyDescent="0.4">
      <c r="B10" s="172"/>
      <c r="C10" s="172"/>
      <c r="D10" s="172"/>
      <c r="E10" s="172"/>
      <c r="F10" s="172"/>
      <c r="G10" s="172"/>
    </row>
    <row r="11" spans="2:7" ht="37.5" customHeight="1" x14ac:dyDescent="0.4">
      <c r="B11" s="172"/>
      <c r="C11" s="172"/>
      <c r="D11" s="172"/>
      <c r="E11" s="172"/>
      <c r="F11" s="172"/>
      <c r="G11" s="172"/>
    </row>
    <row r="12" spans="2:7" ht="38.25" customHeight="1" x14ac:dyDescent="0.4">
      <c r="B12" s="172"/>
      <c r="C12" s="172"/>
      <c r="D12" s="172"/>
      <c r="E12" s="172"/>
      <c r="F12" s="172"/>
      <c r="G12" s="172"/>
    </row>
  </sheetData>
  <mergeCells count="1">
    <mergeCell ref="B7:G12"/>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CD528-742F-47AE-A171-246EC872D5A7}">
  <dimension ref="A1:G7"/>
  <sheetViews>
    <sheetView workbookViewId="0">
      <selection activeCell="E24" sqref="E24"/>
    </sheetView>
  </sheetViews>
  <sheetFormatPr baseColWidth="10" defaultRowHeight="14.6" x14ac:dyDescent="0.4"/>
  <cols>
    <col min="1" max="1" width="40.23046875" customWidth="1"/>
    <col min="2" max="2" width="17.23046875" customWidth="1"/>
    <col min="3" max="3" width="22.23046875" customWidth="1"/>
    <col min="4" max="4" width="11.84375" bestFit="1" customWidth="1"/>
    <col min="5" max="5" width="19.23046875" bestFit="1" customWidth="1"/>
    <col min="6" max="6" width="11.84375" bestFit="1" customWidth="1"/>
    <col min="7" max="7" width="20.4609375" bestFit="1" customWidth="1"/>
    <col min="8" max="8" width="15.4609375" bestFit="1" customWidth="1"/>
  </cols>
  <sheetData>
    <row r="1" spans="1:7" ht="45" customHeight="1" thickBot="1" x14ac:dyDescent="0.45">
      <c r="A1" s="271" t="s">
        <v>193</v>
      </c>
      <c r="B1" s="271"/>
      <c r="C1" s="271"/>
      <c r="D1" s="271"/>
      <c r="E1" s="271"/>
      <c r="F1" s="271"/>
      <c r="G1" s="271"/>
    </row>
    <row r="2" spans="1:7" ht="18.45" thickBot="1" x14ac:dyDescent="0.45">
      <c r="A2" s="275" t="s">
        <v>194</v>
      </c>
      <c r="B2" s="272" t="s">
        <v>14</v>
      </c>
      <c r="C2" s="273"/>
      <c r="D2" s="274" t="s">
        <v>15</v>
      </c>
      <c r="E2" s="273"/>
      <c r="F2" s="274" t="s">
        <v>20</v>
      </c>
      <c r="G2" s="273"/>
    </row>
    <row r="3" spans="1:7" ht="18.45" thickBot="1" x14ac:dyDescent="0.45">
      <c r="A3" s="276"/>
      <c r="B3" s="36" t="s">
        <v>96</v>
      </c>
      <c r="C3" s="36" t="s">
        <v>53</v>
      </c>
      <c r="D3" s="36" t="s">
        <v>96</v>
      </c>
      <c r="E3" s="36" t="s">
        <v>53</v>
      </c>
      <c r="F3" s="36" t="s">
        <v>96</v>
      </c>
      <c r="G3" s="36" t="s">
        <v>53</v>
      </c>
    </row>
    <row r="4" spans="1:7" ht="18.45" thickBot="1" x14ac:dyDescent="0.45">
      <c r="A4" s="37" t="s">
        <v>97</v>
      </c>
      <c r="B4" s="38">
        <v>1100490.2914231282</v>
      </c>
      <c r="C4" s="38">
        <v>1409657716503.4426</v>
      </c>
      <c r="D4" s="38">
        <v>753523.58623771498</v>
      </c>
      <c r="E4" s="38">
        <v>1422069509078.9753</v>
      </c>
      <c r="F4" s="38">
        <v>893807.48620712396</v>
      </c>
      <c r="G4" s="38">
        <v>2831727225582.438</v>
      </c>
    </row>
    <row r="5" spans="1:7" ht="18.45" thickBot="1" x14ac:dyDescent="0.45">
      <c r="A5" s="37" t="s">
        <v>98</v>
      </c>
      <c r="B5" s="38">
        <v>173416.67030422902</v>
      </c>
      <c r="C5" s="39"/>
      <c r="D5" s="38">
        <v>114897.07535770595</v>
      </c>
      <c r="E5" s="39"/>
      <c r="F5" s="38">
        <v>138557.43492835006</v>
      </c>
      <c r="G5" s="39"/>
    </row>
    <row r="6" spans="1:7" ht="18.45" thickBot="1" x14ac:dyDescent="0.45">
      <c r="A6" s="37" t="s">
        <v>99</v>
      </c>
      <c r="B6" s="38">
        <v>225238.92058700617</v>
      </c>
      <c r="C6" s="39"/>
      <c r="D6" s="38">
        <v>153036.8518477988</v>
      </c>
      <c r="E6" s="39"/>
      <c r="F6" s="38">
        <v>182229.2430404436</v>
      </c>
      <c r="G6" s="39"/>
    </row>
    <row r="7" spans="1:7" ht="15.45" x14ac:dyDescent="0.4">
      <c r="A7" s="9" t="s">
        <v>298</v>
      </c>
    </row>
  </sheetData>
  <mergeCells count="5">
    <mergeCell ref="A1:G1"/>
    <mergeCell ref="B2:C2"/>
    <mergeCell ref="D2:E2"/>
    <mergeCell ref="F2:G2"/>
    <mergeCell ref="A2:A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79932-9FD1-41D5-8D90-F9806BBD429E}">
  <dimension ref="A1:E29"/>
  <sheetViews>
    <sheetView topLeftCell="A16" workbookViewId="0">
      <selection activeCell="G25" sqref="G25"/>
    </sheetView>
  </sheetViews>
  <sheetFormatPr baseColWidth="10" defaultRowHeight="14.6" x14ac:dyDescent="0.4"/>
  <cols>
    <col min="1" max="1" width="32.07421875" customWidth="1"/>
    <col min="2" max="2" width="16.53515625" bestFit="1" customWidth="1"/>
    <col min="3" max="3" width="29.53515625" customWidth="1"/>
    <col min="4" max="4" width="15.4609375" bestFit="1" customWidth="1"/>
    <col min="6" max="6" width="14.4609375" bestFit="1" customWidth="1"/>
  </cols>
  <sheetData>
    <row r="1" spans="1:5" ht="15.45" x14ac:dyDescent="0.4">
      <c r="A1" s="257" t="s">
        <v>195</v>
      </c>
      <c r="B1" s="257"/>
      <c r="C1" s="257"/>
      <c r="D1" s="257"/>
      <c r="E1" s="257"/>
    </row>
    <row r="2" spans="1:5" ht="15.9" thickBot="1" x14ac:dyDescent="0.45">
      <c r="A2" s="62"/>
      <c r="B2" s="62"/>
      <c r="C2" s="62"/>
      <c r="D2" s="62"/>
      <c r="E2" s="62"/>
    </row>
    <row r="3" spans="1:5" ht="15.9" thickBot="1" x14ac:dyDescent="0.45">
      <c r="A3" s="8"/>
      <c r="B3" s="8" t="s">
        <v>100</v>
      </c>
      <c r="C3" s="8" t="s">
        <v>101</v>
      </c>
      <c r="D3" s="8" t="s">
        <v>102</v>
      </c>
      <c r="E3" s="8" t="s">
        <v>53</v>
      </c>
    </row>
    <row r="4" spans="1:5" ht="15.9" thickBot="1" x14ac:dyDescent="0.45">
      <c r="A4" s="210" t="s">
        <v>3</v>
      </c>
      <c r="B4" s="211"/>
      <c r="C4" s="211"/>
      <c r="D4" s="211"/>
      <c r="E4" s="212"/>
    </row>
    <row r="5" spans="1:5" ht="15.9" thickBot="1" x14ac:dyDescent="0.45">
      <c r="A5" s="4" t="s">
        <v>4</v>
      </c>
      <c r="B5" s="60">
        <v>89.517614476210625</v>
      </c>
      <c r="C5" s="60">
        <v>8.2716575895434392</v>
      </c>
      <c r="D5" s="60">
        <v>2.2107279342836881</v>
      </c>
      <c r="E5" s="60">
        <v>100</v>
      </c>
    </row>
    <row r="6" spans="1:5" ht="15.9" thickBot="1" x14ac:dyDescent="0.45">
      <c r="A6" s="4" t="s">
        <v>5</v>
      </c>
      <c r="B6" s="60">
        <v>79.066251619992499</v>
      </c>
      <c r="C6" s="60">
        <v>17.404706408330011</v>
      </c>
      <c r="D6" s="60">
        <v>3.5290419716162145</v>
      </c>
      <c r="E6" s="60">
        <v>100</v>
      </c>
    </row>
    <row r="7" spans="1:5" ht="15.9" thickBot="1" x14ac:dyDescent="0.45">
      <c r="A7" s="4" t="s">
        <v>6</v>
      </c>
      <c r="B7" s="60">
        <v>82.856626175623973</v>
      </c>
      <c r="C7" s="60">
        <v>14.103635159040479</v>
      </c>
      <c r="D7" s="60">
        <v>3.039738665316785</v>
      </c>
      <c r="E7" s="60">
        <v>100</v>
      </c>
    </row>
    <row r="8" spans="1:5" ht="15.9" thickBot="1" x14ac:dyDescent="0.45">
      <c r="A8" s="4" t="s">
        <v>7</v>
      </c>
      <c r="B8" s="60">
        <v>79.120742927232783</v>
      </c>
      <c r="C8" s="60">
        <v>13.229698269978091</v>
      </c>
      <c r="D8" s="60">
        <v>7.6495588027645196</v>
      </c>
      <c r="E8" s="60">
        <v>100</v>
      </c>
    </row>
    <row r="9" spans="1:5" ht="15.9" thickBot="1" x14ac:dyDescent="0.45">
      <c r="A9" s="4" t="s">
        <v>8</v>
      </c>
      <c r="B9" s="60">
        <v>84.90399298951769</v>
      </c>
      <c r="C9" s="60">
        <v>11.505993938212924</v>
      </c>
      <c r="D9" s="60">
        <v>3.5900130721476473</v>
      </c>
      <c r="E9" s="60">
        <v>100</v>
      </c>
    </row>
    <row r="10" spans="1:5" ht="15.9" thickBot="1" x14ac:dyDescent="0.45">
      <c r="A10" s="4" t="s">
        <v>9</v>
      </c>
      <c r="B10" s="60">
        <v>76.410476150516942</v>
      </c>
      <c r="C10" s="60">
        <v>16.863480450751474</v>
      </c>
      <c r="D10" s="60">
        <v>6.7260433987488248</v>
      </c>
      <c r="E10" s="60">
        <v>100</v>
      </c>
    </row>
    <row r="11" spans="1:5" ht="15.9" thickBot="1" x14ac:dyDescent="0.45">
      <c r="A11" s="4" t="s">
        <v>10</v>
      </c>
      <c r="B11" s="60">
        <v>87.597044368473348</v>
      </c>
      <c r="C11" s="60">
        <v>4.2686743740009607</v>
      </c>
      <c r="D11" s="60">
        <v>8.134281257558019</v>
      </c>
      <c r="E11" s="60">
        <v>100</v>
      </c>
    </row>
    <row r="12" spans="1:5" ht="15.9" thickBot="1" x14ac:dyDescent="0.45">
      <c r="A12" s="4" t="s">
        <v>11</v>
      </c>
      <c r="B12" s="60">
        <v>84.971114349077197</v>
      </c>
      <c r="C12" s="60">
        <v>1.1540422513246613</v>
      </c>
      <c r="D12" s="60">
        <v>13.87484339959523</v>
      </c>
      <c r="E12" s="60">
        <v>100</v>
      </c>
    </row>
    <row r="13" spans="1:5" ht="15.9" thickBot="1" x14ac:dyDescent="0.45">
      <c r="A13" s="4" t="s">
        <v>205</v>
      </c>
      <c r="B13" s="60">
        <v>84.354566064946425</v>
      </c>
      <c r="C13" s="60">
        <v>13.467546964737487</v>
      </c>
      <c r="D13" s="60">
        <v>2.1778869702048747</v>
      </c>
      <c r="E13" s="60">
        <v>100</v>
      </c>
    </row>
    <row r="14" spans="1:5" ht="15.9" thickBot="1" x14ac:dyDescent="0.45">
      <c r="A14" s="4" t="s">
        <v>206</v>
      </c>
      <c r="B14" s="60">
        <v>70.208621121097167</v>
      </c>
      <c r="C14" s="60">
        <v>4.4084943329704425</v>
      </c>
      <c r="D14" s="60">
        <v>25.382884545948926</v>
      </c>
      <c r="E14" s="60">
        <v>100</v>
      </c>
    </row>
    <row r="15" spans="1:5" ht="15.9" thickBot="1" x14ac:dyDescent="0.45">
      <c r="A15" s="4" t="s">
        <v>207</v>
      </c>
      <c r="B15" s="60">
        <v>83.920854193630888</v>
      </c>
      <c r="C15" s="60">
        <v>12.089689769030786</v>
      </c>
      <c r="D15" s="60">
        <v>3.9894560373138663</v>
      </c>
      <c r="E15" s="60">
        <v>100</v>
      </c>
    </row>
    <row r="16" spans="1:5" ht="15.9" thickBot="1" x14ac:dyDescent="0.45">
      <c r="A16" s="4" t="s">
        <v>208</v>
      </c>
      <c r="B16" s="60">
        <v>77.121467318460773</v>
      </c>
      <c r="C16" s="60">
        <v>18.348390498646658</v>
      </c>
      <c r="D16" s="60">
        <v>4.5301421829516419</v>
      </c>
      <c r="E16" s="60">
        <v>100</v>
      </c>
    </row>
    <row r="17" spans="1:5" ht="15.9" thickBot="1" x14ac:dyDescent="0.45">
      <c r="A17" s="4" t="s">
        <v>209</v>
      </c>
      <c r="B17" s="60">
        <v>72.88385828937966</v>
      </c>
      <c r="C17" s="60">
        <v>22.552626037672674</v>
      </c>
      <c r="D17" s="60">
        <v>4.5635156729036268</v>
      </c>
      <c r="E17" s="60">
        <v>100</v>
      </c>
    </row>
    <row r="18" spans="1:5" ht="15.9" thickBot="1" x14ac:dyDescent="0.45">
      <c r="A18" s="4" t="s">
        <v>210</v>
      </c>
      <c r="B18" s="60">
        <v>86.712287610750636</v>
      </c>
      <c r="C18" s="60">
        <v>9.4447669050945251</v>
      </c>
      <c r="D18" s="60">
        <v>3.8429454841178727</v>
      </c>
      <c r="E18" s="60">
        <v>100</v>
      </c>
    </row>
    <row r="19" spans="1:5" ht="15.9" thickBot="1" x14ac:dyDescent="0.45">
      <c r="A19" s="4" t="s">
        <v>211</v>
      </c>
      <c r="B19" s="60">
        <v>77.83721991040386</v>
      </c>
      <c r="C19" s="60">
        <v>20.381929581103719</v>
      </c>
      <c r="D19" s="60">
        <v>1.7808505085688751</v>
      </c>
      <c r="E19" s="60">
        <v>100</v>
      </c>
    </row>
    <row r="20" spans="1:5" ht="15.9" thickBot="1" x14ac:dyDescent="0.45">
      <c r="A20" s="4" t="s">
        <v>212</v>
      </c>
      <c r="B20" s="60">
        <v>84.042389213862123</v>
      </c>
      <c r="C20" s="60">
        <v>12.852674066676487</v>
      </c>
      <c r="D20" s="60">
        <v>3.1049367194522053</v>
      </c>
      <c r="E20" s="60">
        <v>100</v>
      </c>
    </row>
    <row r="21" spans="1:5" ht="15.9" thickBot="1" x14ac:dyDescent="0.45">
      <c r="A21" s="4" t="s">
        <v>213</v>
      </c>
      <c r="B21" s="60">
        <v>72.191285757865941</v>
      </c>
      <c r="C21" s="60">
        <v>20.657328750632061</v>
      </c>
      <c r="D21" s="60">
        <v>7.1513854914560291</v>
      </c>
      <c r="E21" s="60">
        <v>100</v>
      </c>
    </row>
    <row r="22" spans="1:5" ht="15.9" thickBot="1" x14ac:dyDescent="0.45">
      <c r="A22" s="4" t="s">
        <v>214</v>
      </c>
      <c r="B22" s="60">
        <v>82.964127116693092</v>
      </c>
      <c r="C22" s="60">
        <v>13.224796927577204</v>
      </c>
      <c r="D22" s="60">
        <v>3.8110759557620972</v>
      </c>
      <c r="E22" s="60">
        <v>100</v>
      </c>
    </row>
    <row r="23" spans="1:5" ht="15.9" thickBot="1" x14ac:dyDescent="0.45">
      <c r="A23" s="4" t="s">
        <v>215</v>
      </c>
      <c r="B23" s="60">
        <v>69.85481428469258</v>
      </c>
      <c r="C23" s="60">
        <v>26.017650820756433</v>
      </c>
      <c r="D23" s="60">
        <v>4.1275348945135386</v>
      </c>
      <c r="E23" s="60">
        <v>100</v>
      </c>
    </row>
    <row r="24" spans="1:5" ht="15.9" thickBot="1" x14ac:dyDescent="0.45">
      <c r="A24" s="4" t="s">
        <v>12</v>
      </c>
      <c r="B24" s="60">
        <v>92.119101547283663</v>
      </c>
      <c r="C24" s="60">
        <v>1.8914231994897235</v>
      </c>
      <c r="D24" s="60">
        <v>5.9894752532185596</v>
      </c>
      <c r="E24" s="60">
        <v>100</v>
      </c>
    </row>
    <row r="25" spans="1:5" ht="15.9" thickBot="1" x14ac:dyDescent="0.45">
      <c r="A25" s="277" t="s">
        <v>13</v>
      </c>
      <c r="B25" s="278"/>
      <c r="C25" s="278"/>
      <c r="D25" s="278"/>
      <c r="E25" s="279"/>
    </row>
    <row r="26" spans="1:5" ht="15.9" thickBot="1" x14ac:dyDescent="0.45">
      <c r="A26" s="4" t="s">
        <v>14</v>
      </c>
      <c r="B26" s="60">
        <v>89.600792306780335</v>
      </c>
      <c r="C26" s="60">
        <v>3.7833542736450401</v>
      </c>
      <c r="D26" s="60">
        <v>6.6158534198478964</v>
      </c>
      <c r="E26" s="60">
        <v>100</v>
      </c>
    </row>
    <row r="27" spans="1:5" ht="15.9" thickBot="1" x14ac:dyDescent="0.45">
      <c r="A27" s="4" t="s">
        <v>15</v>
      </c>
      <c r="B27" s="60">
        <v>76.83111650604306</v>
      </c>
      <c r="C27" s="60">
        <v>19.081868094852386</v>
      </c>
      <c r="D27" s="60">
        <v>4.0870153989352556</v>
      </c>
      <c r="E27" s="60">
        <v>100</v>
      </c>
    </row>
    <row r="28" spans="1:5" ht="15.9" thickBot="1" x14ac:dyDescent="0.45">
      <c r="A28" s="5" t="s">
        <v>20</v>
      </c>
      <c r="B28" s="61">
        <v>83.187968912973815</v>
      </c>
      <c r="C28" s="61">
        <v>11.466138774499967</v>
      </c>
      <c r="D28" s="61">
        <v>5.3458923125442128</v>
      </c>
      <c r="E28" s="61">
        <v>100</v>
      </c>
    </row>
    <row r="29" spans="1:5" ht="15.45" x14ac:dyDescent="0.4">
      <c r="B29" s="9" t="s">
        <v>281</v>
      </c>
    </row>
  </sheetData>
  <mergeCells count="3">
    <mergeCell ref="A4:E4"/>
    <mergeCell ref="A25:E25"/>
    <mergeCell ref="A1:E1"/>
  </mergeCells>
  <pageMargins left="0.7" right="0.7" top="0.75" bottom="0.75" header="0.3" footer="0.3"/>
  <pageSetup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C210-280D-49F8-A122-35CEBA47F637}">
  <dimension ref="A1:D14"/>
  <sheetViews>
    <sheetView workbookViewId="0">
      <selection activeCell="E27" sqref="E27"/>
    </sheetView>
  </sheetViews>
  <sheetFormatPr baseColWidth="10" defaultRowHeight="14.6" x14ac:dyDescent="0.4"/>
  <cols>
    <col min="1" max="1" width="44.07421875" customWidth="1"/>
    <col min="2" max="2" width="24.69140625" customWidth="1"/>
    <col min="3" max="3" width="22.4609375" customWidth="1"/>
    <col min="4" max="4" width="16.23046875" customWidth="1"/>
    <col min="5" max="5" width="19.4609375" customWidth="1"/>
  </cols>
  <sheetData>
    <row r="1" spans="1:4" ht="15.45" x14ac:dyDescent="0.4">
      <c r="A1" s="257" t="s">
        <v>196</v>
      </c>
      <c r="B1" s="257"/>
      <c r="C1" s="257"/>
      <c r="D1" s="257"/>
    </row>
    <row r="2" spans="1:4" ht="15.9" thickBot="1" x14ac:dyDescent="0.45">
      <c r="A2" s="62"/>
      <c r="B2" s="62"/>
      <c r="C2" s="62"/>
      <c r="D2" s="62"/>
    </row>
    <row r="3" spans="1:4" ht="15.9" thickBot="1" x14ac:dyDescent="0.45">
      <c r="A3" s="40" t="s">
        <v>103</v>
      </c>
      <c r="B3" s="41" t="s">
        <v>14</v>
      </c>
      <c r="C3" s="41" t="s">
        <v>15</v>
      </c>
      <c r="D3" s="41" t="s">
        <v>20</v>
      </c>
    </row>
    <row r="4" spans="1:4" ht="15.9" thickBot="1" x14ac:dyDescent="0.45">
      <c r="A4" s="262" t="s">
        <v>21</v>
      </c>
      <c r="B4" s="263"/>
      <c r="C4" s="263"/>
      <c r="D4" s="280"/>
    </row>
    <row r="5" spans="1:4" ht="15.9" thickBot="1" x14ac:dyDescent="0.45">
      <c r="A5" s="4" t="s">
        <v>100</v>
      </c>
      <c r="B5" s="56">
        <v>89.600792306780335</v>
      </c>
      <c r="C5" s="56">
        <v>76.83111650604306</v>
      </c>
      <c r="D5" s="56">
        <v>83.187968912973815</v>
      </c>
    </row>
    <row r="6" spans="1:4" ht="15.9" thickBot="1" x14ac:dyDescent="0.45">
      <c r="A6" s="4" t="s">
        <v>101</v>
      </c>
      <c r="B6" s="56">
        <v>3.7833542736450401</v>
      </c>
      <c r="C6" s="56">
        <v>19.081868094852386</v>
      </c>
      <c r="D6" s="56">
        <v>11.466138774499967</v>
      </c>
    </row>
    <row r="7" spans="1:4" ht="15.9" thickBot="1" x14ac:dyDescent="0.45">
      <c r="A7" s="4" t="s">
        <v>102</v>
      </c>
      <c r="B7" s="56">
        <v>6.6158534198478964</v>
      </c>
      <c r="C7" s="56">
        <v>4.0870153989352556</v>
      </c>
      <c r="D7" s="56">
        <v>5.3458923125442128</v>
      </c>
    </row>
    <row r="8" spans="1:4" ht="15.9" thickBot="1" x14ac:dyDescent="0.45">
      <c r="A8" s="42" t="s">
        <v>53</v>
      </c>
      <c r="B8" s="23">
        <v>100</v>
      </c>
      <c r="C8" s="23">
        <v>100</v>
      </c>
      <c r="D8" s="23">
        <v>100</v>
      </c>
    </row>
    <row r="9" spans="1:4" ht="15.9" thickBot="1" x14ac:dyDescent="0.45">
      <c r="A9" s="262" t="s">
        <v>21</v>
      </c>
      <c r="B9" s="263"/>
      <c r="C9" s="263"/>
      <c r="D9" s="280"/>
    </row>
    <row r="10" spans="1:4" ht="15.9" thickBot="1" x14ac:dyDescent="0.45">
      <c r="A10" s="4" t="s">
        <v>100</v>
      </c>
      <c r="B10" s="56">
        <v>53.618367349084018</v>
      </c>
      <c r="C10" s="56">
        <v>46.381632650722523</v>
      </c>
      <c r="D10" s="23">
        <v>100</v>
      </c>
    </row>
    <row r="11" spans="1:4" ht="15.9" thickBot="1" x14ac:dyDescent="0.45">
      <c r="A11" s="4" t="s">
        <v>101</v>
      </c>
      <c r="B11" s="56">
        <v>16.425631427278649</v>
      </c>
      <c r="C11" s="56">
        <v>83.574368572751112</v>
      </c>
      <c r="D11" s="23">
        <v>100</v>
      </c>
    </row>
    <row r="12" spans="1:4" ht="15.9" thickBot="1" x14ac:dyDescent="0.45">
      <c r="A12" s="4" t="s">
        <v>102</v>
      </c>
      <c r="B12" s="56">
        <v>61.606697003775878</v>
      </c>
      <c r="C12" s="56">
        <v>38.393302996252068</v>
      </c>
      <c r="D12" s="23">
        <v>100</v>
      </c>
    </row>
    <row r="13" spans="1:4" ht="15.9" thickBot="1" x14ac:dyDescent="0.45">
      <c r="A13" s="5" t="s">
        <v>20</v>
      </c>
      <c r="B13" s="57">
        <v>49.780844135040994</v>
      </c>
      <c r="C13" s="57">
        <v>50.219155864769959</v>
      </c>
      <c r="D13" s="23">
        <v>100</v>
      </c>
    </row>
    <row r="14" spans="1:4" ht="15.45" x14ac:dyDescent="0.4">
      <c r="A14" s="9" t="s">
        <v>281</v>
      </c>
    </row>
  </sheetData>
  <mergeCells count="3">
    <mergeCell ref="A4:D4"/>
    <mergeCell ref="A9:D9"/>
    <mergeCell ref="A1:D1"/>
  </mergeCells>
  <pageMargins left="0.7" right="0.7" top="0.75" bottom="0.75" header="0.3" footer="0.3"/>
  <pageSetup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8AA9-4768-4E24-8384-F65D534769B3}">
  <dimension ref="A1:G19"/>
  <sheetViews>
    <sheetView workbookViewId="0">
      <selection activeCell="A3" sqref="A3:A5"/>
    </sheetView>
  </sheetViews>
  <sheetFormatPr baseColWidth="10" defaultRowHeight="14.6" x14ac:dyDescent="0.4"/>
  <cols>
    <col min="1" max="1" width="45" customWidth="1"/>
    <col min="2" max="2" width="19.23046875" customWidth="1"/>
    <col min="4" max="4" width="19.61328125" customWidth="1"/>
    <col min="5" max="5" width="13" customWidth="1"/>
    <col min="6" max="6" width="21.4609375" customWidth="1"/>
    <col min="7" max="7" width="12.23046875" customWidth="1"/>
  </cols>
  <sheetData>
    <row r="1" spans="1:7" ht="15.45" x14ac:dyDescent="0.4">
      <c r="A1" s="11" t="s">
        <v>197</v>
      </c>
    </row>
    <row r="2" spans="1:7" ht="15.9" thickBot="1" x14ac:dyDescent="0.45">
      <c r="A2" s="11"/>
    </row>
    <row r="3" spans="1:7" ht="15.9" thickBot="1" x14ac:dyDescent="0.45">
      <c r="A3" s="222" t="s">
        <v>104</v>
      </c>
      <c r="B3" s="224" t="s">
        <v>14</v>
      </c>
      <c r="C3" s="226"/>
      <c r="D3" s="227" t="s">
        <v>15</v>
      </c>
      <c r="E3" s="226"/>
      <c r="F3" s="227" t="s">
        <v>20</v>
      </c>
      <c r="G3" s="226"/>
    </row>
    <row r="4" spans="1:7" ht="15.45" x14ac:dyDescent="0.4">
      <c r="A4" s="281"/>
      <c r="B4" s="43" t="s">
        <v>105</v>
      </c>
      <c r="C4" s="206" t="s">
        <v>106</v>
      </c>
      <c r="D4" s="206" t="s">
        <v>199</v>
      </c>
      <c r="E4" s="206" t="s">
        <v>107</v>
      </c>
      <c r="F4" s="206" t="s">
        <v>199</v>
      </c>
      <c r="G4" s="206" t="s">
        <v>106</v>
      </c>
    </row>
    <row r="5" spans="1:7" ht="15.9" thickBot="1" x14ac:dyDescent="0.45">
      <c r="A5" s="223"/>
      <c r="B5" s="6" t="s">
        <v>198</v>
      </c>
      <c r="C5" s="207"/>
      <c r="D5" s="207"/>
      <c r="E5" s="207"/>
      <c r="F5" s="207"/>
      <c r="G5" s="207"/>
    </row>
    <row r="6" spans="1:7" ht="15.9" thickBot="1" x14ac:dyDescent="0.45">
      <c r="A6" s="4" t="s">
        <v>108</v>
      </c>
      <c r="B6" s="106">
        <v>942679044659.7782</v>
      </c>
      <c r="C6" s="154">
        <v>66.872903515985683</v>
      </c>
      <c r="D6" s="106">
        <v>1101550537091.2485</v>
      </c>
      <c r="E6" s="154">
        <v>77.461089634226369</v>
      </c>
      <c r="F6" s="106">
        <v>2044229581753.6675</v>
      </c>
      <c r="G6" s="154">
        <v>72.190201205923742</v>
      </c>
    </row>
    <row r="7" spans="1:7" ht="15.9" thickBot="1" x14ac:dyDescent="0.45">
      <c r="A7" s="4" t="s">
        <v>109</v>
      </c>
      <c r="B7" s="106">
        <v>2220868547.2800503</v>
      </c>
      <c r="C7" s="154">
        <v>0.15754665272902815</v>
      </c>
      <c r="D7" s="106">
        <v>1490039893.1216254</v>
      </c>
      <c r="E7" s="154">
        <v>0.10477968085281439</v>
      </c>
      <c r="F7" s="106">
        <v>3710908440.4017148</v>
      </c>
      <c r="G7" s="154">
        <v>0.13104752487709659</v>
      </c>
    </row>
    <row r="8" spans="1:7" ht="15.9" thickBot="1" x14ac:dyDescent="0.45">
      <c r="A8" s="4" t="s">
        <v>110</v>
      </c>
      <c r="B8" s="106">
        <v>74744926921.273666</v>
      </c>
      <c r="C8" s="154">
        <v>5.3023458139134814</v>
      </c>
      <c r="D8" s="106">
        <v>83589545274.945892</v>
      </c>
      <c r="E8" s="154">
        <v>5.8780210630412917</v>
      </c>
      <c r="F8" s="106">
        <v>158334472196.21841</v>
      </c>
      <c r="G8" s="154">
        <v>5.5914450645378153</v>
      </c>
    </row>
    <row r="9" spans="1:7" ht="15.9" thickBot="1" x14ac:dyDescent="0.45">
      <c r="A9" s="4" t="s">
        <v>111</v>
      </c>
      <c r="B9" s="106">
        <v>112864380274.46527</v>
      </c>
      <c r="C9" s="154">
        <v>8.006509591193705</v>
      </c>
      <c r="D9" s="106">
        <v>36282010234.440338</v>
      </c>
      <c r="E9" s="154">
        <v>2.5513527997554726</v>
      </c>
      <c r="F9" s="106">
        <v>149146390508.9028</v>
      </c>
      <c r="G9" s="154">
        <v>5.2669758994185205</v>
      </c>
    </row>
    <row r="10" spans="1:7" ht="15.9" thickBot="1" x14ac:dyDescent="0.45">
      <c r="A10" s="4" t="s">
        <v>112</v>
      </c>
      <c r="B10" s="106">
        <v>24853328330.635784</v>
      </c>
      <c r="C10" s="154">
        <v>1.763075393391774</v>
      </c>
      <c r="D10" s="106">
        <v>20689968466.720673</v>
      </c>
      <c r="E10" s="154">
        <v>1.4549196318872184</v>
      </c>
      <c r="F10" s="106">
        <v>45543296797.343025</v>
      </c>
      <c r="G10" s="154">
        <v>1.6083221712117253</v>
      </c>
    </row>
    <row r="11" spans="1:7" ht="15.9" thickBot="1" x14ac:dyDescent="0.45">
      <c r="A11" s="4" t="s">
        <v>113</v>
      </c>
      <c r="B11" s="106">
        <v>43030552427.625435</v>
      </c>
      <c r="C11" s="154">
        <v>3.0525532492033958</v>
      </c>
      <c r="D11" s="106">
        <v>40442638211.691872</v>
      </c>
      <c r="E11" s="154">
        <v>2.8439283701251994</v>
      </c>
      <c r="F11" s="106">
        <v>83473190639.319092</v>
      </c>
      <c r="G11" s="154">
        <v>2.947783596000721</v>
      </c>
    </row>
    <row r="12" spans="1:7" ht="15.9" thickBot="1" x14ac:dyDescent="0.45">
      <c r="A12" s="4" t="s">
        <v>114</v>
      </c>
      <c r="B12" s="106">
        <v>85354329878.085297</v>
      </c>
      <c r="C12" s="154">
        <v>6.0549684422749044</v>
      </c>
      <c r="D12" s="106">
        <v>62518935539.751297</v>
      </c>
      <c r="E12" s="154">
        <v>4.3963347178504764</v>
      </c>
      <c r="F12" s="106">
        <v>147873265417.83206</v>
      </c>
      <c r="G12" s="154">
        <v>5.2220165869689552</v>
      </c>
    </row>
    <row r="13" spans="1:7" ht="15.9" thickBot="1" x14ac:dyDescent="0.45">
      <c r="A13" s="4" t="s">
        <v>115</v>
      </c>
      <c r="B13" s="106">
        <v>34980564555.693359</v>
      </c>
      <c r="C13" s="154">
        <v>2.4814934963488544</v>
      </c>
      <c r="D13" s="106">
        <v>30053530842.525078</v>
      </c>
      <c r="E13" s="154">
        <v>2.1133658130339414</v>
      </c>
      <c r="F13" s="106">
        <v>65034095398.218918</v>
      </c>
      <c r="G13" s="154">
        <v>2.2966228812788971</v>
      </c>
    </row>
    <row r="14" spans="1:7" ht="15.9" thickBot="1" x14ac:dyDescent="0.45">
      <c r="A14" s="4" t="s">
        <v>116</v>
      </c>
      <c r="B14" s="106">
        <v>12879456269.071625</v>
      </c>
      <c r="C14" s="154">
        <v>0.91365840929542486</v>
      </c>
      <c r="D14" s="106">
        <v>7170393624.8234978</v>
      </c>
      <c r="E14" s="154">
        <v>0.5042224433495317</v>
      </c>
      <c r="F14" s="106">
        <v>20049849893.891407</v>
      </c>
      <c r="G14" s="154">
        <v>0.70804312338877184</v>
      </c>
    </row>
    <row r="15" spans="1:7" ht="15.9" thickBot="1" x14ac:dyDescent="0.45">
      <c r="A15" s="4" t="s">
        <v>117</v>
      </c>
      <c r="B15" s="106">
        <v>26757470417.097328</v>
      </c>
      <c r="C15" s="154">
        <v>1.8981537222779616</v>
      </c>
      <c r="D15" s="106">
        <v>4616126046.5737219</v>
      </c>
      <c r="E15" s="154">
        <v>0.32460621770539266</v>
      </c>
      <c r="F15" s="106">
        <v>31373596463.671543</v>
      </c>
      <c r="G15" s="154">
        <v>1.1079314483468943</v>
      </c>
    </row>
    <row r="16" spans="1:7" ht="15.9" thickBot="1" x14ac:dyDescent="0.45">
      <c r="A16" s="4" t="s">
        <v>118</v>
      </c>
      <c r="B16" s="106">
        <v>239922889.59908468</v>
      </c>
      <c r="C16" s="154">
        <v>1.7019939435724517E-2</v>
      </c>
      <c r="D16" s="106">
        <v>264229770.65926024</v>
      </c>
      <c r="E16" s="154">
        <v>1.8580650873372118E-2</v>
      </c>
      <c r="F16" s="106">
        <v>504152660.25834966</v>
      </c>
      <c r="G16" s="154">
        <v>1.7803715545164051E-2</v>
      </c>
    </row>
    <row r="17" spans="1:7" ht="15.9" thickBot="1" x14ac:dyDescent="0.45">
      <c r="A17" s="4" t="s">
        <v>119</v>
      </c>
      <c r="B17" s="106">
        <v>49052871332.029655</v>
      </c>
      <c r="C17" s="154">
        <v>3.4797717742339049</v>
      </c>
      <c r="D17" s="106">
        <v>33401554083.535664</v>
      </c>
      <c r="E17" s="154">
        <v>2.3487989771393405</v>
      </c>
      <c r="F17" s="106">
        <v>82454425415.573013</v>
      </c>
      <c r="G17" s="154">
        <v>2.911806782466531</v>
      </c>
    </row>
    <row r="18" spans="1:7" ht="15.9" thickBot="1" x14ac:dyDescent="0.45">
      <c r="A18" s="5" t="s">
        <v>53</v>
      </c>
      <c r="B18" s="107">
        <v>1409657716498.6335</v>
      </c>
      <c r="C18" s="155">
        <v>100</v>
      </c>
      <c r="D18" s="107">
        <v>1422069509082.3069</v>
      </c>
      <c r="E18" s="139">
        <v>100</v>
      </c>
      <c r="F18" s="107">
        <v>2831727225586.2935</v>
      </c>
      <c r="G18" s="139">
        <v>100</v>
      </c>
    </row>
    <row r="19" spans="1:7" ht="15.45" x14ac:dyDescent="0.4">
      <c r="B19" s="9" t="s">
        <v>281</v>
      </c>
    </row>
  </sheetData>
  <mergeCells count="9">
    <mergeCell ref="A3:A5"/>
    <mergeCell ref="B3:C3"/>
    <mergeCell ref="D3:E3"/>
    <mergeCell ref="F3:G3"/>
    <mergeCell ref="C4:C5"/>
    <mergeCell ref="D4:D5"/>
    <mergeCell ref="E4:E5"/>
    <mergeCell ref="F4:F5"/>
    <mergeCell ref="G4:G5"/>
  </mergeCells>
  <pageMargins left="0.7" right="0.7" top="0.75" bottom="0.75" header="0.3" footer="0.3"/>
  <pageSetup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AA354-D98B-47A3-9252-30B73270BF7C}">
  <dimension ref="A1:N31"/>
  <sheetViews>
    <sheetView topLeftCell="A4" workbookViewId="0">
      <selection activeCell="D31" sqref="D31"/>
    </sheetView>
  </sheetViews>
  <sheetFormatPr baseColWidth="10" defaultRowHeight="14.6" x14ac:dyDescent="0.4"/>
  <cols>
    <col min="1" max="1" width="30.69140625" customWidth="1"/>
    <col min="2" max="13" width="19.84375" customWidth="1"/>
    <col min="14" max="14" width="16.53515625" customWidth="1"/>
  </cols>
  <sheetData>
    <row r="1" spans="1:14" ht="15.45" x14ac:dyDescent="0.4">
      <c r="A1" s="27"/>
    </row>
    <row r="2" spans="1:14" ht="15.45" x14ac:dyDescent="0.4">
      <c r="A2" s="257" t="s">
        <v>200</v>
      </c>
      <c r="B2" s="257"/>
      <c r="C2" s="257"/>
      <c r="D2" s="257"/>
      <c r="E2" s="257"/>
      <c r="F2" s="257"/>
      <c r="G2" s="257"/>
      <c r="H2" s="257"/>
      <c r="I2" s="257"/>
      <c r="J2" s="257"/>
      <c r="K2" s="257"/>
      <c r="L2" s="257"/>
      <c r="M2" s="257"/>
      <c r="N2" s="257"/>
    </row>
    <row r="3" spans="1:14" ht="15.9" thickBot="1" x14ac:dyDescent="0.45">
      <c r="A3" s="62"/>
      <c r="B3" s="62"/>
      <c r="C3" s="62"/>
      <c r="D3" s="62"/>
      <c r="E3" s="62"/>
      <c r="F3" s="62"/>
      <c r="G3" s="62"/>
      <c r="H3" s="62"/>
      <c r="I3" s="62"/>
      <c r="J3" s="62"/>
      <c r="K3" s="62"/>
      <c r="L3" s="62"/>
      <c r="M3" s="62"/>
      <c r="N3" s="62"/>
    </row>
    <row r="4" spans="1:14" ht="39" thickBot="1" x14ac:dyDescent="0.45">
      <c r="A4" s="98"/>
      <c r="B4" s="44" t="s">
        <v>108</v>
      </c>
      <c r="C4" s="44" t="s">
        <v>109</v>
      </c>
      <c r="D4" s="44" t="s">
        <v>110</v>
      </c>
      <c r="E4" s="44" t="s">
        <v>120</v>
      </c>
      <c r="F4" s="44" t="s">
        <v>112</v>
      </c>
      <c r="G4" s="44" t="s">
        <v>113</v>
      </c>
      <c r="H4" s="44" t="s">
        <v>114</v>
      </c>
      <c r="I4" s="44" t="s">
        <v>115</v>
      </c>
      <c r="J4" s="44" t="s">
        <v>116</v>
      </c>
      <c r="K4" s="44" t="s">
        <v>117</v>
      </c>
      <c r="L4" s="44" t="s">
        <v>118</v>
      </c>
      <c r="M4" s="44" t="s">
        <v>121</v>
      </c>
      <c r="N4" s="44" t="s">
        <v>53</v>
      </c>
    </row>
    <row r="5" spans="1:14" ht="15" thickBot="1" x14ac:dyDescent="0.45">
      <c r="A5" s="282" t="s">
        <v>3</v>
      </c>
      <c r="B5" s="283"/>
      <c r="C5" s="283"/>
      <c r="D5" s="283"/>
      <c r="E5" s="283"/>
      <c r="F5" s="283"/>
      <c r="G5" s="283"/>
      <c r="H5" s="283"/>
      <c r="I5" s="283"/>
      <c r="J5" s="283"/>
      <c r="K5" s="283"/>
      <c r="L5" s="283"/>
      <c r="M5" s="283"/>
      <c r="N5" s="284"/>
    </row>
    <row r="6" spans="1:14" ht="15" thickBot="1" x14ac:dyDescent="0.45">
      <c r="A6" s="45" t="s">
        <v>4</v>
      </c>
      <c r="B6" s="99">
        <v>170516631058.75302</v>
      </c>
      <c r="C6" s="99">
        <v>110412471.55813484</v>
      </c>
      <c r="D6" s="99">
        <v>17496369853.832443</v>
      </c>
      <c r="E6" s="99">
        <v>8553926244.5102701</v>
      </c>
      <c r="F6" s="99">
        <v>2284072749.7204256</v>
      </c>
      <c r="G6" s="99">
        <v>6029284232.553874</v>
      </c>
      <c r="H6" s="99">
        <v>9201577208.5571156</v>
      </c>
      <c r="I6" s="99">
        <v>7279705026.9730473</v>
      </c>
      <c r="J6" s="99">
        <v>1089968135.7471888</v>
      </c>
      <c r="K6" s="99">
        <v>502423160.14138997</v>
      </c>
      <c r="L6" s="99">
        <v>0</v>
      </c>
      <c r="M6" s="99">
        <v>2102586287.4989817</v>
      </c>
      <c r="N6" s="99">
        <v>225166956429.81488</v>
      </c>
    </row>
    <row r="7" spans="1:14" ht="15" thickBot="1" x14ac:dyDescent="0.45">
      <c r="A7" s="45" t="s">
        <v>5</v>
      </c>
      <c r="B7" s="99">
        <v>256057422319.83243</v>
      </c>
      <c r="C7" s="99">
        <v>266814674.88425031</v>
      </c>
      <c r="D7" s="99">
        <v>17089615931.157469</v>
      </c>
      <c r="E7" s="99">
        <v>9689917844.446413</v>
      </c>
      <c r="F7" s="99">
        <v>5111009979.1997309</v>
      </c>
      <c r="G7" s="99">
        <v>7350120968.8702564</v>
      </c>
      <c r="H7" s="99">
        <v>16686232047.64992</v>
      </c>
      <c r="I7" s="99">
        <v>8148672709.8966084</v>
      </c>
      <c r="J7" s="99">
        <v>2281753131.3394938</v>
      </c>
      <c r="K7" s="99">
        <v>1837852172.1596892</v>
      </c>
      <c r="L7" s="99">
        <v>248604413.4496915</v>
      </c>
      <c r="M7" s="99">
        <v>3388247986.0388732</v>
      </c>
      <c r="N7" s="99">
        <v>328156264179.07892</v>
      </c>
    </row>
    <row r="8" spans="1:14" ht="15" thickBot="1" x14ac:dyDescent="0.45">
      <c r="A8" s="45" t="s">
        <v>6</v>
      </c>
      <c r="B8" s="99">
        <v>117639478142.64732</v>
      </c>
      <c r="C8" s="99">
        <v>111088975.42634864</v>
      </c>
      <c r="D8" s="99">
        <v>10574877785.588371</v>
      </c>
      <c r="E8" s="99">
        <v>7264280529.3055401</v>
      </c>
      <c r="F8" s="99">
        <v>4111815678.1130557</v>
      </c>
      <c r="G8" s="99">
        <v>5472910836.7403755</v>
      </c>
      <c r="H8" s="99">
        <v>12650786315.637646</v>
      </c>
      <c r="I8" s="99">
        <v>4284788661.2299027</v>
      </c>
      <c r="J8" s="99">
        <v>1263191184.1561437</v>
      </c>
      <c r="K8" s="99">
        <v>1758683623.2073731</v>
      </c>
      <c r="L8" s="99">
        <v>16216343.912354097</v>
      </c>
      <c r="M8" s="99">
        <v>4184815260.8591962</v>
      </c>
      <c r="N8" s="99">
        <v>169332933336.86639</v>
      </c>
    </row>
    <row r="9" spans="1:14" ht="15" thickBot="1" x14ac:dyDescent="0.45">
      <c r="A9" s="45" t="s">
        <v>7</v>
      </c>
      <c r="B9" s="99">
        <v>162622950939.52496</v>
      </c>
      <c r="C9" s="99">
        <v>215328476.52454957</v>
      </c>
      <c r="D9" s="99">
        <v>14227211259.955463</v>
      </c>
      <c r="E9" s="99">
        <v>11229606326.629202</v>
      </c>
      <c r="F9" s="99">
        <v>3492062530.3542871</v>
      </c>
      <c r="G9" s="99">
        <v>4801820775.3171635</v>
      </c>
      <c r="H9" s="99">
        <v>10851705727.956654</v>
      </c>
      <c r="I9" s="99">
        <v>5001453351.2224579</v>
      </c>
      <c r="J9" s="99">
        <v>1374133316.361088</v>
      </c>
      <c r="K9" s="99">
        <v>1529868120.3553712</v>
      </c>
      <c r="L9" s="99">
        <v>3663134.0781516451</v>
      </c>
      <c r="M9" s="99">
        <v>15279866197.74754</v>
      </c>
      <c r="N9" s="99">
        <v>230629670156.0575</v>
      </c>
    </row>
    <row r="10" spans="1:14" ht="15" thickBot="1" x14ac:dyDescent="0.45">
      <c r="A10" s="45" t="s">
        <v>8</v>
      </c>
      <c r="B10" s="99">
        <v>101365570314.21886</v>
      </c>
      <c r="C10" s="99">
        <v>91133405.985502273</v>
      </c>
      <c r="D10" s="99">
        <v>4671959108.7885427</v>
      </c>
      <c r="E10" s="99">
        <v>7099486843.9126215</v>
      </c>
      <c r="F10" s="99">
        <v>1899217645.3308735</v>
      </c>
      <c r="G10" s="99">
        <v>4350849297.142662</v>
      </c>
      <c r="H10" s="99">
        <v>5288148053.0961456</v>
      </c>
      <c r="I10" s="99">
        <v>3157931994.9674072</v>
      </c>
      <c r="J10" s="99">
        <v>553259429.64900661</v>
      </c>
      <c r="K10" s="99">
        <v>419723238.1554178</v>
      </c>
      <c r="L10" s="99">
        <v>0</v>
      </c>
      <c r="M10" s="99">
        <v>1935383309.0214429</v>
      </c>
      <c r="N10" s="99">
        <v>130832662640.42276</v>
      </c>
    </row>
    <row r="11" spans="1:14" ht="15" thickBot="1" x14ac:dyDescent="0.45">
      <c r="A11" s="45" t="s">
        <v>9</v>
      </c>
      <c r="B11" s="99">
        <v>87224182066.799271</v>
      </c>
      <c r="C11" s="99">
        <v>147002384.74541044</v>
      </c>
      <c r="D11" s="99">
        <v>5792907058.3212032</v>
      </c>
      <c r="E11" s="99">
        <v>4788742014.0132456</v>
      </c>
      <c r="F11" s="99">
        <v>1605493390.9379835</v>
      </c>
      <c r="G11" s="99">
        <v>5106653057.105547</v>
      </c>
      <c r="H11" s="99">
        <v>3445920882.9854264</v>
      </c>
      <c r="I11" s="99">
        <v>1859904354.8261085</v>
      </c>
      <c r="J11" s="99">
        <v>1875076597.1671996</v>
      </c>
      <c r="K11" s="99">
        <v>602949071.88288426</v>
      </c>
      <c r="L11" s="99">
        <v>49067844.76739192</v>
      </c>
      <c r="M11" s="99">
        <v>4456186313.9075394</v>
      </c>
      <c r="N11" s="99">
        <v>116954085037.46672</v>
      </c>
    </row>
    <row r="12" spans="1:14" ht="15" thickBot="1" x14ac:dyDescent="0.45">
      <c r="A12" s="45" t="s">
        <v>10</v>
      </c>
      <c r="B12" s="99">
        <v>73843702314.154938</v>
      </c>
      <c r="C12" s="99">
        <v>418166900.00249797</v>
      </c>
      <c r="D12" s="99">
        <v>6683253452.9531116</v>
      </c>
      <c r="E12" s="99">
        <v>3831269411.7797136</v>
      </c>
      <c r="F12" s="99">
        <v>1280895314.3038623</v>
      </c>
      <c r="G12" s="99">
        <v>2873483099.420054</v>
      </c>
      <c r="H12" s="99">
        <v>2360061205.2926092</v>
      </c>
      <c r="I12" s="99">
        <v>1624859837.5821245</v>
      </c>
      <c r="J12" s="99">
        <v>576307687.24477065</v>
      </c>
      <c r="K12" s="99">
        <v>597693164.2769537</v>
      </c>
      <c r="L12" s="99">
        <v>21967741.684375945</v>
      </c>
      <c r="M12" s="99">
        <v>4215904540.5368528</v>
      </c>
      <c r="N12" s="99">
        <v>98327564669.216797</v>
      </c>
    </row>
    <row r="13" spans="1:14" ht="15" thickBot="1" x14ac:dyDescent="0.45">
      <c r="A13" s="45" t="s">
        <v>11</v>
      </c>
      <c r="B13" s="99">
        <v>12554757286.520168</v>
      </c>
      <c r="C13" s="99">
        <v>46893843.047546349</v>
      </c>
      <c r="D13" s="99">
        <v>766043884.66369617</v>
      </c>
      <c r="E13" s="99">
        <v>1820386911.5056002</v>
      </c>
      <c r="F13" s="99">
        <v>508868569.09412891</v>
      </c>
      <c r="G13" s="99">
        <v>1139080883.6155858</v>
      </c>
      <c r="H13" s="99">
        <v>727791678.4131068</v>
      </c>
      <c r="I13" s="99">
        <v>406684073.8652603</v>
      </c>
      <c r="J13" s="99">
        <v>61441101.662074685</v>
      </c>
      <c r="K13" s="99">
        <v>80262852.837406546</v>
      </c>
      <c r="L13" s="99">
        <v>13120857.99960571</v>
      </c>
      <c r="M13" s="99">
        <v>354585548.51844108</v>
      </c>
      <c r="N13" s="99">
        <v>18479917491.746014</v>
      </c>
    </row>
    <row r="14" spans="1:14" ht="15" thickBot="1" x14ac:dyDescent="0.45">
      <c r="A14" s="45" t="s">
        <v>205</v>
      </c>
      <c r="B14" s="99">
        <v>6538928403.4721766</v>
      </c>
      <c r="C14" s="99">
        <v>3758.0208124835813</v>
      </c>
      <c r="D14" s="99">
        <v>309143485.90606982</v>
      </c>
      <c r="E14" s="99">
        <v>77189071.073718369</v>
      </c>
      <c r="F14" s="99">
        <v>67984862.712504029</v>
      </c>
      <c r="G14" s="99">
        <v>447612753.13765335</v>
      </c>
      <c r="H14" s="99">
        <v>129576325.01021771</v>
      </c>
      <c r="I14" s="99">
        <v>6977277.2130202632</v>
      </c>
      <c r="J14" s="99">
        <v>147303747.82832891</v>
      </c>
      <c r="K14" s="99">
        <v>216804.93626559954</v>
      </c>
      <c r="L14" s="99">
        <v>0</v>
      </c>
      <c r="M14" s="99">
        <v>33140046.253067374</v>
      </c>
      <c r="N14" s="99">
        <v>7758076535.571538</v>
      </c>
    </row>
    <row r="15" spans="1:14" ht="15" thickBot="1" x14ac:dyDescent="0.45">
      <c r="A15" s="45" t="s">
        <v>206</v>
      </c>
      <c r="B15" s="99">
        <v>66209010304.139763</v>
      </c>
      <c r="C15" s="99">
        <v>402157184.0108844</v>
      </c>
      <c r="D15" s="99">
        <v>2072943311.7998629</v>
      </c>
      <c r="E15" s="99">
        <v>824382834.1648612</v>
      </c>
      <c r="F15" s="99">
        <v>781068983.4685545</v>
      </c>
      <c r="G15" s="99">
        <v>2266250495.5933928</v>
      </c>
      <c r="H15" s="99">
        <v>595782681.88355947</v>
      </c>
      <c r="I15" s="99">
        <v>138232890.14640874</v>
      </c>
      <c r="J15" s="99">
        <v>393099730.75185621</v>
      </c>
      <c r="K15" s="99">
        <v>4503721.1656552367</v>
      </c>
      <c r="L15" s="99">
        <v>0</v>
      </c>
      <c r="M15" s="99">
        <v>597669497.06693196</v>
      </c>
      <c r="N15" s="99">
        <v>74285101634.17627</v>
      </c>
    </row>
    <row r="16" spans="1:14" ht="15" thickBot="1" x14ac:dyDescent="0.45">
      <c r="A16" s="45" t="s">
        <v>207</v>
      </c>
      <c r="B16" s="99">
        <v>55792169428.155769</v>
      </c>
      <c r="C16" s="99">
        <v>151103711.46227008</v>
      </c>
      <c r="D16" s="99">
        <v>2921805686.2555614</v>
      </c>
      <c r="E16" s="99">
        <v>1456675341.0484717</v>
      </c>
      <c r="F16" s="99">
        <v>1110387612.5244865</v>
      </c>
      <c r="G16" s="99">
        <v>2242854667.9703555</v>
      </c>
      <c r="H16" s="99">
        <v>2129716103.9612749</v>
      </c>
      <c r="I16" s="99">
        <v>1982986262.5158522</v>
      </c>
      <c r="J16" s="99">
        <v>276220354.22338814</v>
      </c>
      <c r="K16" s="99">
        <v>137161383.68500018</v>
      </c>
      <c r="L16" s="99">
        <v>1063767.6691836664</v>
      </c>
      <c r="M16" s="99">
        <v>994159665.14967334</v>
      </c>
      <c r="N16" s="99">
        <v>69196303984.654938</v>
      </c>
    </row>
    <row r="17" spans="1:14" ht="15" thickBot="1" x14ac:dyDescent="0.45">
      <c r="A17" s="45" t="s">
        <v>208</v>
      </c>
      <c r="B17" s="99">
        <v>46649896642.493698</v>
      </c>
      <c r="C17" s="99">
        <v>98206756.126981229</v>
      </c>
      <c r="D17" s="99">
        <v>2435365523.2508917</v>
      </c>
      <c r="E17" s="99">
        <v>2313872095.8259296</v>
      </c>
      <c r="F17" s="99">
        <v>1356690415.1009824</v>
      </c>
      <c r="G17" s="99">
        <v>3274174003.2140684</v>
      </c>
      <c r="H17" s="99">
        <v>3583669398.2386265</v>
      </c>
      <c r="I17" s="99">
        <v>1507883806.1495798</v>
      </c>
      <c r="J17" s="99">
        <v>730781538.74555266</v>
      </c>
      <c r="K17" s="99">
        <v>315185021.1255064</v>
      </c>
      <c r="L17" s="99">
        <v>16469194.060910292</v>
      </c>
      <c r="M17" s="99">
        <v>887855936.657354</v>
      </c>
      <c r="N17" s="99">
        <v>63170050330.953064</v>
      </c>
    </row>
    <row r="18" spans="1:14" ht="15" thickBot="1" x14ac:dyDescent="0.45">
      <c r="A18" s="45" t="s">
        <v>209</v>
      </c>
      <c r="B18" s="99">
        <v>38200459324.695587</v>
      </c>
      <c r="C18" s="99">
        <v>5791612.1066331631</v>
      </c>
      <c r="D18" s="99">
        <v>3509248317.2646661</v>
      </c>
      <c r="E18" s="99">
        <v>948995371.9539063</v>
      </c>
      <c r="F18" s="99">
        <v>1281650316.9349914</v>
      </c>
      <c r="G18" s="99">
        <v>1505634089.094738</v>
      </c>
      <c r="H18" s="99">
        <v>2019625085.0520737</v>
      </c>
      <c r="I18" s="99">
        <v>737120990.72576416</v>
      </c>
      <c r="J18" s="99">
        <v>121768090.42084761</v>
      </c>
      <c r="K18" s="99">
        <v>48877555.121701278</v>
      </c>
      <c r="L18" s="99">
        <v>0</v>
      </c>
      <c r="M18" s="99">
        <v>1180748755.287945</v>
      </c>
      <c r="N18" s="99">
        <v>49559919508.679138</v>
      </c>
    </row>
    <row r="19" spans="1:14" ht="15" thickBot="1" x14ac:dyDescent="0.45">
      <c r="A19" s="45" t="s">
        <v>210</v>
      </c>
      <c r="B19" s="99">
        <v>18505644257.827446</v>
      </c>
      <c r="C19" s="99">
        <v>4186482.0304194614</v>
      </c>
      <c r="D19" s="99">
        <v>621803964.1318965</v>
      </c>
      <c r="E19" s="99">
        <v>1102543373.848561</v>
      </c>
      <c r="F19" s="99">
        <v>445533372.07117271</v>
      </c>
      <c r="G19" s="99">
        <v>1263261617.0386133</v>
      </c>
      <c r="H19" s="99">
        <v>530884164.49471688</v>
      </c>
      <c r="I19" s="99">
        <v>338766948.55201197</v>
      </c>
      <c r="J19" s="99">
        <v>115699304.20071456</v>
      </c>
      <c r="K19" s="99">
        <v>65989219.936302871</v>
      </c>
      <c r="L19" s="99">
        <v>36974542.258653261</v>
      </c>
      <c r="M19" s="99">
        <v>1135834220.1684804</v>
      </c>
      <c r="N19" s="99">
        <v>24167121466.568424</v>
      </c>
    </row>
    <row r="20" spans="1:14" ht="15" thickBot="1" x14ac:dyDescent="0.45">
      <c r="A20" s="45" t="s">
        <v>211</v>
      </c>
      <c r="B20" s="99">
        <v>119897581693.72134</v>
      </c>
      <c r="C20" s="99">
        <v>276905454.61118549</v>
      </c>
      <c r="D20" s="99">
        <v>9950013646.8547001</v>
      </c>
      <c r="E20" s="99">
        <v>5383694412.7510386</v>
      </c>
      <c r="F20" s="99">
        <v>2575850809.7924323</v>
      </c>
      <c r="G20" s="99">
        <v>4963078037.1044617</v>
      </c>
      <c r="H20" s="99">
        <v>10818366738.946293</v>
      </c>
      <c r="I20" s="99">
        <v>3941485965.2896056</v>
      </c>
      <c r="J20" s="99">
        <v>666964746.18761051</v>
      </c>
      <c r="K20" s="99">
        <v>798002902.44381046</v>
      </c>
      <c r="L20" s="99">
        <v>0</v>
      </c>
      <c r="M20" s="99">
        <v>2288671995.5183573</v>
      </c>
      <c r="N20" s="99">
        <v>161560616403.10446</v>
      </c>
    </row>
    <row r="21" spans="1:14" ht="15" thickBot="1" x14ac:dyDescent="0.45">
      <c r="A21" s="45" t="s">
        <v>212</v>
      </c>
      <c r="B21" s="99">
        <v>62515561205.646584</v>
      </c>
      <c r="C21" s="99">
        <v>163149062.64289233</v>
      </c>
      <c r="D21" s="99">
        <v>3572152220.6232576</v>
      </c>
      <c r="E21" s="99">
        <v>3752671103.8647132</v>
      </c>
      <c r="F21" s="99">
        <v>1608907626.0462677</v>
      </c>
      <c r="G21" s="99">
        <v>3550006546.9963222</v>
      </c>
      <c r="H21" s="99">
        <v>6924858136.8006725</v>
      </c>
      <c r="I21" s="99">
        <v>3155990487.3489008</v>
      </c>
      <c r="J21" s="99">
        <v>300728209.1912995</v>
      </c>
      <c r="K21" s="99">
        <v>1108661953.8087554</v>
      </c>
      <c r="L21" s="99">
        <v>7837390.5561414445</v>
      </c>
      <c r="M21" s="99">
        <v>2077269006.816364</v>
      </c>
      <c r="N21" s="99">
        <v>88737792950.342987</v>
      </c>
    </row>
    <row r="22" spans="1:14" ht="15" thickBot="1" x14ac:dyDescent="0.45">
      <c r="A22" s="45" t="s">
        <v>213</v>
      </c>
      <c r="B22" s="99">
        <v>39644685993.749969</v>
      </c>
      <c r="C22" s="99">
        <v>93811944.377245009</v>
      </c>
      <c r="D22" s="99">
        <v>2575421920.9173646</v>
      </c>
      <c r="E22" s="99">
        <v>2299544520.1235805</v>
      </c>
      <c r="F22" s="99">
        <v>2008360201.3469694</v>
      </c>
      <c r="G22" s="99">
        <v>2328977934.3604312</v>
      </c>
      <c r="H22" s="99">
        <v>3516133843.3948989</v>
      </c>
      <c r="I22" s="99">
        <v>1295475633.4129765</v>
      </c>
      <c r="J22" s="99">
        <v>474429174.65503341</v>
      </c>
      <c r="K22" s="99">
        <v>468758417.42945844</v>
      </c>
      <c r="L22" s="99">
        <v>5076686.3626456568</v>
      </c>
      <c r="M22" s="99">
        <v>3400595355.6951823</v>
      </c>
      <c r="N22" s="99">
        <v>58111271625.844894</v>
      </c>
    </row>
    <row r="23" spans="1:14" ht="15" thickBot="1" x14ac:dyDescent="0.45">
      <c r="A23" s="45" t="s">
        <v>214</v>
      </c>
      <c r="B23" s="99">
        <v>15839393906.257351</v>
      </c>
      <c r="C23" s="99">
        <v>14100321.183613053</v>
      </c>
      <c r="D23" s="99">
        <v>1966864356.6006184</v>
      </c>
      <c r="E23" s="99">
        <v>484400229.33772379</v>
      </c>
      <c r="F23" s="99">
        <v>268371241.11634952</v>
      </c>
      <c r="G23" s="99">
        <v>782955625.80085588</v>
      </c>
      <c r="H23" s="99">
        <v>396533900.46892148</v>
      </c>
      <c r="I23" s="99">
        <v>272649139.66603529</v>
      </c>
      <c r="J23" s="99">
        <v>49222840.238652691</v>
      </c>
      <c r="K23" s="99">
        <v>53891836.057388447</v>
      </c>
      <c r="L23" s="99">
        <v>17691299.612856746</v>
      </c>
      <c r="M23" s="99">
        <v>413038083.12070441</v>
      </c>
      <c r="N23" s="99">
        <v>20559112779.453438</v>
      </c>
    </row>
    <row r="24" spans="1:14" ht="15" thickBot="1" x14ac:dyDescent="0.45">
      <c r="A24" s="45" t="s">
        <v>215</v>
      </c>
      <c r="B24" s="99">
        <v>154918621070.81122</v>
      </c>
      <c r="C24" s="99">
        <v>115444731.52513826</v>
      </c>
      <c r="D24" s="99">
        <v>6920549410.5763273</v>
      </c>
      <c r="E24" s="99">
        <v>1548611239.6148958</v>
      </c>
      <c r="F24" s="99">
        <v>811725251.41009426</v>
      </c>
      <c r="G24" s="99">
        <v>2937737849.4360929</v>
      </c>
      <c r="H24" s="99">
        <v>2532899705.8549128</v>
      </c>
      <c r="I24" s="99">
        <v>1357255013.7911212</v>
      </c>
      <c r="J24" s="99">
        <v>149615515.5315024</v>
      </c>
      <c r="K24" s="99">
        <v>198945422.14031479</v>
      </c>
      <c r="L24" s="99">
        <v>1577285.6278131255</v>
      </c>
      <c r="M24" s="99">
        <v>997592617.28623796</v>
      </c>
      <c r="N24" s="99">
        <v>172490575113.63626</v>
      </c>
    </row>
    <row r="25" spans="1:14" ht="15" thickBot="1" x14ac:dyDescent="0.45">
      <c r="A25" s="45" t="s">
        <v>12</v>
      </c>
      <c r="B25" s="99">
        <v>437692935077.52374</v>
      </c>
      <c r="C25" s="99">
        <v>979206290.12937713</v>
      </c>
      <c r="D25" s="99">
        <v>44176922016.777763</v>
      </c>
      <c r="E25" s="99">
        <v>74676194789.196442</v>
      </c>
      <c r="F25" s="99">
        <v>12933330247.772026</v>
      </c>
      <c r="G25" s="99">
        <v>20786443868.80492</v>
      </c>
      <c r="H25" s="99">
        <v>53482996214.136917</v>
      </c>
      <c r="I25" s="99">
        <v>18535270972.843742</v>
      </c>
      <c r="J25" s="99">
        <v>7548886058.5922298</v>
      </c>
      <c r="K25" s="99">
        <v>20843946822.804649</v>
      </c>
      <c r="L25" s="99">
        <v>64822158.21857591</v>
      </c>
      <c r="M25" s="99">
        <v>32530274792.414425</v>
      </c>
      <c r="N25" s="99">
        <v>724251229309.19153</v>
      </c>
    </row>
    <row r="26" spans="1:14" ht="15" thickBot="1" x14ac:dyDescent="0.45">
      <c r="A26" s="285" t="s">
        <v>13</v>
      </c>
      <c r="B26" s="286"/>
      <c r="C26" s="286"/>
      <c r="D26" s="286"/>
      <c r="E26" s="286"/>
      <c r="F26" s="286"/>
      <c r="G26" s="286"/>
      <c r="H26" s="286"/>
      <c r="I26" s="286"/>
      <c r="J26" s="286"/>
      <c r="K26" s="286"/>
      <c r="L26" s="286"/>
      <c r="M26" s="286"/>
      <c r="N26" s="287"/>
    </row>
    <row r="27" spans="1:14" ht="15" thickBot="1" x14ac:dyDescent="0.45">
      <c r="A27" s="45" t="s">
        <v>14</v>
      </c>
      <c r="B27" s="99">
        <v>942679044659.7782</v>
      </c>
      <c r="C27" s="99">
        <v>2220868547.2800503</v>
      </c>
      <c r="D27" s="99">
        <v>74744926921.273666</v>
      </c>
      <c r="E27" s="99">
        <v>112864380274.46527</v>
      </c>
      <c r="F27" s="99">
        <v>24853328330.635784</v>
      </c>
      <c r="G27" s="99">
        <v>43030552427.625435</v>
      </c>
      <c r="H27" s="99">
        <v>85354329878.085297</v>
      </c>
      <c r="I27" s="99">
        <v>34980564555.693359</v>
      </c>
      <c r="J27" s="99">
        <v>12879456269.071625</v>
      </c>
      <c r="K27" s="99">
        <v>26757470417.097328</v>
      </c>
      <c r="L27" s="99">
        <v>239922889.59908468</v>
      </c>
      <c r="M27" s="99">
        <v>49052871332.029655</v>
      </c>
      <c r="N27" s="99">
        <v>1409657716498.6335</v>
      </c>
    </row>
    <row r="28" spans="1:14" ht="15" thickBot="1" x14ac:dyDescent="0.45">
      <c r="A28" s="46" t="s">
        <v>15</v>
      </c>
      <c r="B28" s="99">
        <v>1101550537091.2485</v>
      </c>
      <c r="C28" s="99">
        <v>1490039893.1216254</v>
      </c>
      <c r="D28" s="99">
        <v>83589545274.945892</v>
      </c>
      <c r="E28" s="99">
        <v>36282010234.440338</v>
      </c>
      <c r="F28" s="99">
        <v>20689968466.720673</v>
      </c>
      <c r="G28" s="99">
        <v>40442638211.691872</v>
      </c>
      <c r="H28" s="99">
        <v>62518935539.751297</v>
      </c>
      <c r="I28" s="99">
        <v>30053530842.525078</v>
      </c>
      <c r="J28" s="99">
        <v>7170393624.8234978</v>
      </c>
      <c r="K28" s="99">
        <v>4616126046.5737219</v>
      </c>
      <c r="L28" s="99">
        <v>264229770.65926024</v>
      </c>
      <c r="M28" s="99">
        <v>33401554083.535664</v>
      </c>
      <c r="N28" s="99">
        <v>1422069509082.3069</v>
      </c>
    </row>
    <row r="29" spans="1:14" ht="15.45" thickTop="1" thickBot="1" x14ac:dyDescent="0.45">
      <c r="A29" s="47" t="s">
        <v>20</v>
      </c>
      <c r="B29" s="99">
        <v>2044229581753.6675</v>
      </c>
      <c r="C29" s="99">
        <v>3710908440.4017148</v>
      </c>
      <c r="D29" s="99">
        <v>158334472196.21841</v>
      </c>
      <c r="E29" s="99">
        <v>149146390508.9028</v>
      </c>
      <c r="F29" s="99">
        <v>45543296797.343025</v>
      </c>
      <c r="G29" s="99">
        <v>83473190639.319092</v>
      </c>
      <c r="H29" s="99">
        <v>147873265417.83206</v>
      </c>
      <c r="I29" s="99">
        <v>65034095398.218918</v>
      </c>
      <c r="J29" s="99">
        <v>20049849893.891407</v>
      </c>
      <c r="K29" s="99">
        <v>31373596463.671543</v>
      </c>
      <c r="L29" s="99">
        <v>504152660.25834966</v>
      </c>
      <c r="M29" s="99">
        <v>82454425415.573013</v>
      </c>
      <c r="N29" s="99">
        <v>2831727225586.2935</v>
      </c>
    </row>
    <row r="30" spans="1:14" ht="16.3" thickTop="1" thickBot="1" x14ac:dyDescent="0.45">
      <c r="A30" s="11"/>
      <c r="B30" s="140">
        <v>63.843391962830943</v>
      </c>
      <c r="C30" s="140">
        <v>0.41663311165066669</v>
      </c>
      <c r="D30" s="140">
        <v>1.3596219841810429</v>
      </c>
      <c r="E30" s="140">
        <v>4.8640060261378322</v>
      </c>
      <c r="F30" s="140">
        <v>7.2882913449026931</v>
      </c>
      <c r="G30" s="140">
        <v>1.2516491939771428</v>
      </c>
      <c r="H30" s="140">
        <v>4.8733955264648623</v>
      </c>
      <c r="I30" s="140">
        <v>2.0576333151238564</v>
      </c>
      <c r="J30" s="140">
        <v>7.6916298766723887</v>
      </c>
      <c r="K30" s="140">
        <v>1.2154817170667556</v>
      </c>
      <c r="L30" s="140">
        <v>0.40859653585690314</v>
      </c>
      <c r="M30" s="140">
        <v>4.7296694050817152</v>
      </c>
      <c r="N30" s="100">
        <v>100</v>
      </c>
    </row>
    <row r="31" spans="1:14" ht="15.45" x14ac:dyDescent="0.4">
      <c r="A31" s="9"/>
      <c r="D31" s="9" t="s">
        <v>281</v>
      </c>
    </row>
  </sheetData>
  <mergeCells count="3">
    <mergeCell ref="A5:N5"/>
    <mergeCell ref="A26:N26"/>
    <mergeCell ref="A2:N2"/>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3848-CC93-4C17-B638-55A7BDCE8ED4}">
  <dimension ref="A1:J17"/>
  <sheetViews>
    <sheetView workbookViewId="0">
      <selection activeCell="A16" sqref="A16"/>
    </sheetView>
  </sheetViews>
  <sheetFormatPr baseColWidth="10" defaultRowHeight="14.6" x14ac:dyDescent="0.4"/>
  <cols>
    <col min="1" max="1" width="50.4609375" customWidth="1"/>
    <col min="2" max="8" width="10" bestFit="1" customWidth="1"/>
    <col min="9" max="10" width="11.69140625" customWidth="1"/>
  </cols>
  <sheetData>
    <row r="1" spans="1:10" ht="18" x14ac:dyDescent="0.4">
      <c r="A1" s="173" t="s">
        <v>204</v>
      </c>
      <c r="B1" s="173"/>
      <c r="C1" s="173"/>
      <c r="D1" s="173"/>
      <c r="E1" s="173"/>
      <c r="F1" s="173"/>
      <c r="G1" s="173"/>
      <c r="H1" s="173"/>
      <c r="I1" s="173"/>
      <c r="J1" s="173"/>
    </row>
    <row r="2" spans="1:10" s="81" customFormat="1" ht="15.45" x14ac:dyDescent="0.4">
      <c r="A2" s="174" t="s">
        <v>201</v>
      </c>
      <c r="B2" s="175" t="s">
        <v>13</v>
      </c>
      <c r="C2" s="175"/>
      <c r="D2" s="175"/>
      <c r="E2" s="175"/>
      <c r="F2" s="175"/>
      <c r="G2" s="175"/>
      <c r="H2" s="175"/>
      <c r="I2" s="175"/>
      <c r="J2" s="175"/>
    </row>
    <row r="3" spans="1:10" s="81" customFormat="1" ht="15.45" x14ac:dyDescent="0.4">
      <c r="A3" s="174"/>
      <c r="B3" s="175" t="s">
        <v>14</v>
      </c>
      <c r="C3" s="175"/>
      <c r="D3" s="175"/>
      <c r="E3" s="175" t="s">
        <v>15</v>
      </c>
      <c r="F3" s="175"/>
      <c r="G3" s="175"/>
      <c r="H3" s="175" t="s">
        <v>20</v>
      </c>
      <c r="I3" s="175"/>
      <c r="J3" s="175"/>
    </row>
    <row r="4" spans="1:10" s="81" customFormat="1" ht="15.45" x14ac:dyDescent="0.4">
      <c r="A4" s="174"/>
      <c r="B4" s="142" t="s">
        <v>23</v>
      </c>
      <c r="C4" s="142" t="s">
        <v>37</v>
      </c>
      <c r="D4" s="142" t="s">
        <v>20</v>
      </c>
      <c r="E4" s="142" t="s">
        <v>23</v>
      </c>
      <c r="F4" s="142" t="s">
        <v>37</v>
      </c>
      <c r="G4" s="142" t="s">
        <v>20</v>
      </c>
      <c r="H4" s="142" t="s">
        <v>23</v>
      </c>
      <c r="I4" s="142" t="s">
        <v>37</v>
      </c>
      <c r="J4" s="142" t="s">
        <v>20</v>
      </c>
    </row>
    <row r="5" spans="1:10" ht="15.45" x14ac:dyDescent="0.4">
      <c r="A5" s="112" t="s">
        <v>203</v>
      </c>
      <c r="B5" s="115">
        <v>50.056145327019685</v>
      </c>
      <c r="C5" s="115">
        <v>38.530619597288663</v>
      </c>
      <c r="D5" s="115">
        <v>44.00726779402531</v>
      </c>
      <c r="E5" s="115">
        <v>41.366062363465076</v>
      </c>
      <c r="F5" s="115">
        <v>23.036846440459307</v>
      </c>
      <c r="G5" s="115">
        <v>31.639160562576272</v>
      </c>
      <c r="H5" s="115">
        <v>45.393943998940451</v>
      </c>
      <c r="I5" s="115">
        <v>30.127860108241329</v>
      </c>
      <c r="J5" s="115">
        <v>37.333717390732382</v>
      </c>
    </row>
    <row r="6" spans="1:10" ht="15.45" x14ac:dyDescent="0.4">
      <c r="A6" s="112" t="s">
        <v>272</v>
      </c>
      <c r="B6" s="115">
        <v>40.442130736126337</v>
      </c>
      <c r="C6" s="115">
        <v>38.923898706614949</v>
      </c>
      <c r="D6" s="115">
        <v>39.645325468535916</v>
      </c>
      <c r="E6" s="115">
        <v>42.671102693779304</v>
      </c>
      <c r="F6" s="115">
        <v>40.343410009843318</v>
      </c>
      <c r="G6" s="115">
        <v>41.435848646122345</v>
      </c>
      <c r="H6" s="115">
        <v>41.637966962868219</v>
      </c>
      <c r="I6" s="115">
        <v>39.693744240834498</v>
      </c>
      <c r="J6" s="115">
        <v>40.611451202271859</v>
      </c>
    </row>
    <row r="7" spans="1:10" ht="15.45" x14ac:dyDescent="0.4">
      <c r="A7" s="112" t="s">
        <v>273</v>
      </c>
      <c r="B7" s="115">
        <v>7.7702349719880974</v>
      </c>
      <c r="C7" s="115">
        <v>11.931808026083299</v>
      </c>
      <c r="D7" s="115">
        <v>9.9543302001896912</v>
      </c>
      <c r="E7" s="115">
        <v>13.199005352845795</v>
      </c>
      <c r="F7" s="115">
        <v>22.646863065102171</v>
      </c>
      <c r="G7" s="115">
        <v>18.212770512355966</v>
      </c>
      <c r="H7" s="115">
        <v>10.682752675859351</v>
      </c>
      <c r="I7" s="115">
        <v>17.742918689277918</v>
      </c>
      <c r="J7" s="115">
        <v>14.410397458056837</v>
      </c>
    </row>
    <row r="8" spans="1:10" ht="15.45" x14ac:dyDescent="0.4">
      <c r="A8" s="112" t="s">
        <v>274</v>
      </c>
      <c r="B8" s="115">
        <v>0.68977332222874665</v>
      </c>
      <c r="C8" s="115">
        <v>1.6270995300327318</v>
      </c>
      <c r="D8" s="115">
        <v>1.1817050199598667</v>
      </c>
      <c r="E8" s="115">
        <v>1.5596613887692632</v>
      </c>
      <c r="F8" s="115">
        <v>4.0244502624244687</v>
      </c>
      <c r="G8" s="115">
        <v>2.8676692945454323</v>
      </c>
      <c r="H8" s="115">
        <v>1.1564654488877062</v>
      </c>
      <c r="I8" s="115">
        <v>2.9272580783265534</v>
      </c>
      <c r="J8" s="115">
        <v>2.0914131389186674</v>
      </c>
    </row>
    <row r="9" spans="1:10" ht="15.45" x14ac:dyDescent="0.4">
      <c r="A9" s="112" t="s">
        <v>275</v>
      </c>
      <c r="B9" s="115">
        <v>0.10687281864882195</v>
      </c>
      <c r="C9" s="115">
        <v>0.22581569630026319</v>
      </c>
      <c r="D9" s="115">
        <v>0.16929694724881281</v>
      </c>
      <c r="E9" s="115">
        <v>0.11903290914365371</v>
      </c>
      <c r="F9" s="115">
        <v>0.39336922651072886</v>
      </c>
      <c r="G9" s="115">
        <v>0.26461700999425153</v>
      </c>
      <c r="H9" s="115">
        <v>0.11339666776422098</v>
      </c>
      <c r="I9" s="115">
        <v>0.31668523476892196</v>
      </c>
      <c r="J9" s="115">
        <v>0.22072949317301979</v>
      </c>
    </row>
    <row r="10" spans="1:10" ht="15.45" x14ac:dyDescent="0.4">
      <c r="A10" s="112" t="s">
        <v>276</v>
      </c>
      <c r="B10" s="115">
        <v>0</v>
      </c>
      <c r="C10" s="115">
        <v>8.4031190848552553E-3</v>
      </c>
      <c r="D10" s="115">
        <v>4.4101622287235883E-3</v>
      </c>
      <c r="E10" s="115">
        <v>4.1810210794361903E-3</v>
      </c>
      <c r="F10" s="115">
        <v>1.8488136002983185E-2</v>
      </c>
      <c r="G10" s="115">
        <v>1.1773484526861354E-2</v>
      </c>
      <c r="H10" s="115">
        <v>2.2431042500997362E-3</v>
      </c>
      <c r="I10" s="115">
        <v>1.3872540299960628E-2</v>
      </c>
      <c r="J10" s="115">
        <v>8.3832440894129751E-3</v>
      </c>
    </row>
    <row r="11" spans="1:10" ht="15.45" x14ac:dyDescent="0.4">
      <c r="A11" s="112" t="s">
        <v>277</v>
      </c>
      <c r="B11" s="115">
        <v>0.23724224356192891</v>
      </c>
      <c r="C11" s="115">
        <v>0.91359890518610387</v>
      </c>
      <c r="D11" s="115">
        <v>0.59221074658080741</v>
      </c>
      <c r="E11" s="115">
        <v>0.1348258805105923</v>
      </c>
      <c r="F11" s="115">
        <v>0.44403425533133006</v>
      </c>
      <c r="G11" s="115">
        <v>0.29891579633285104</v>
      </c>
      <c r="H11" s="115">
        <v>0.18229619692032431</v>
      </c>
      <c r="I11" s="115">
        <v>0.6589392572520445</v>
      </c>
      <c r="J11" s="115">
        <v>0.43395543743096326</v>
      </c>
    </row>
    <row r="12" spans="1:10" ht="15.45" x14ac:dyDescent="0.4">
      <c r="A12" s="112" t="s">
        <v>278</v>
      </c>
      <c r="B12" s="115">
        <v>0.13607651978131338</v>
      </c>
      <c r="C12" s="115">
        <v>0.34935596837137062</v>
      </c>
      <c r="D12" s="115">
        <v>0.24801078595517212</v>
      </c>
      <c r="E12" s="115">
        <v>6.2691550905472848E-2</v>
      </c>
      <c r="F12" s="115">
        <v>0.17725175620806258</v>
      </c>
      <c r="G12" s="115">
        <v>0.1234860699917714</v>
      </c>
      <c r="H12" s="115">
        <v>9.6705721966286573E-2</v>
      </c>
      <c r="I12" s="115">
        <v>0.25601845224652608</v>
      </c>
      <c r="J12" s="115">
        <v>0.18082007092607189</v>
      </c>
    </row>
    <row r="13" spans="1:10" ht="15.45" x14ac:dyDescent="0.4">
      <c r="A13" s="112" t="s">
        <v>279</v>
      </c>
      <c r="B13" s="115">
        <v>0.45744228634727802</v>
      </c>
      <c r="C13" s="115">
        <v>7.3910230308313283</v>
      </c>
      <c r="D13" s="115">
        <v>4.0963548853891041</v>
      </c>
      <c r="E13" s="115">
        <v>0.80031870726890109</v>
      </c>
      <c r="F13" s="115">
        <v>8.8682342489274149</v>
      </c>
      <c r="G13" s="115">
        <v>5.081779656893306</v>
      </c>
      <c r="H13" s="115">
        <v>0.64139437422623957</v>
      </c>
      <c r="I13" s="115">
        <v>8.1921610399230484</v>
      </c>
      <c r="J13" s="115">
        <v>4.6280677625680076</v>
      </c>
    </row>
    <row r="14" spans="1:10" ht="15.45" x14ac:dyDescent="0.4">
      <c r="A14" s="161" t="s">
        <v>280</v>
      </c>
      <c r="B14" s="115">
        <v>0.10408177429812758</v>
      </c>
      <c r="C14" s="115">
        <v>9.8377420206627639E-2</v>
      </c>
      <c r="D14" s="115">
        <v>0.10108798988312717</v>
      </c>
      <c r="E14" s="115">
        <v>8.3118132233104255E-2</v>
      </c>
      <c r="F14" s="115">
        <v>4.7052599189449311E-2</v>
      </c>
      <c r="G14" s="115">
        <v>6.3978966663451098E-2</v>
      </c>
      <c r="H14" s="115">
        <v>9.2834848315163088E-2</v>
      </c>
      <c r="I14" s="115">
        <v>7.0542358826782225E-2</v>
      </c>
      <c r="J14" s="115">
        <v>8.1064801836713746E-2</v>
      </c>
    </row>
    <row r="15" spans="1:10" ht="15.45" x14ac:dyDescent="0.4">
      <c r="A15" s="113" t="s">
        <v>20</v>
      </c>
      <c r="B15" s="114">
        <v>100</v>
      </c>
      <c r="C15" s="114">
        <v>100</v>
      </c>
      <c r="D15" s="114">
        <v>100</v>
      </c>
      <c r="E15" s="114">
        <v>100</v>
      </c>
      <c r="F15" s="114">
        <v>100</v>
      </c>
      <c r="G15" s="114">
        <v>100</v>
      </c>
      <c r="H15" s="114">
        <v>100</v>
      </c>
      <c r="I15" s="114">
        <v>100</v>
      </c>
      <c r="J15" s="114">
        <v>100</v>
      </c>
    </row>
    <row r="16" spans="1:10" ht="18" x14ac:dyDescent="0.4">
      <c r="A16" s="119" t="s">
        <v>281</v>
      </c>
      <c r="B16" s="108"/>
      <c r="C16" s="108"/>
      <c r="D16" s="108"/>
      <c r="E16" s="108"/>
      <c r="F16" s="108"/>
      <c r="G16" s="108"/>
    </row>
    <row r="17" spans="2:10" x14ac:dyDescent="0.4">
      <c r="B17" s="150"/>
      <c r="C17" s="150"/>
      <c r="D17" s="151"/>
      <c r="E17" s="150"/>
      <c r="F17" s="150"/>
      <c r="G17" s="151"/>
      <c r="H17" s="150"/>
      <c r="I17" s="150"/>
      <c r="J17" s="150"/>
    </row>
  </sheetData>
  <mergeCells count="6">
    <mergeCell ref="A1:J1"/>
    <mergeCell ref="A2:A4"/>
    <mergeCell ref="B2:J2"/>
    <mergeCell ref="B3:D3"/>
    <mergeCell ref="E3:G3"/>
    <mergeCell ref="H3:J3"/>
  </mergeCells>
  <pageMargins left="0.23622047244094491" right="0.23622047244094491"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E072-799B-4AA3-BC95-049E43200283}">
  <dimension ref="A1:L25"/>
  <sheetViews>
    <sheetView workbookViewId="0">
      <selection activeCell="H17" sqref="H17"/>
    </sheetView>
  </sheetViews>
  <sheetFormatPr baseColWidth="10" defaultRowHeight="14.6" x14ac:dyDescent="0.4"/>
  <cols>
    <col min="3" max="3" width="14.53515625" customWidth="1"/>
    <col min="4" max="4" width="7.84375" customWidth="1"/>
    <col min="5" max="5" width="8.4609375" customWidth="1"/>
    <col min="6" max="6" width="6.69140625" customWidth="1"/>
    <col min="7" max="7" width="8.84375" customWidth="1"/>
    <col min="12" max="12" width="12.23046875" customWidth="1"/>
  </cols>
  <sheetData>
    <row r="1" spans="1:12" ht="18.649999999999999" customHeight="1" thickBot="1" x14ac:dyDescent="0.45">
      <c r="A1" s="181" t="s">
        <v>217</v>
      </c>
      <c r="B1" s="181"/>
      <c r="C1" s="181"/>
      <c r="D1" s="181"/>
      <c r="E1" s="181"/>
      <c r="F1" s="181"/>
      <c r="G1" s="181"/>
      <c r="H1" s="181"/>
      <c r="I1" s="181"/>
      <c r="J1" s="181"/>
      <c r="K1" s="181"/>
      <c r="L1" s="181"/>
    </row>
    <row r="2" spans="1:12" ht="15.9" thickBot="1" x14ac:dyDescent="0.45">
      <c r="A2" s="176" t="s">
        <v>3</v>
      </c>
      <c r="B2" s="178" t="s">
        <v>201</v>
      </c>
      <c r="C2" s="179"/>
      <c r="D2" s="179"/>
      <c r="E2" s="179"/>
      <c r="F2" s="179"/>
      <c r="G2" s="179"/>
      <c r="H2" s="179"/>
      <c r="I2" s="179"/>
      <c r="J2" s="179"/>
      <c r="K2" s="179"/>
      <c r="L2" s="180"/>
    </row>
    <row r="3" spans="1:12" ht="145.94999999999999" customHeight="1" thickBot="1" x14ac:dyDescent="0.45">
      <c r="A3" s="177"/>
      <c r="B3" s="117" t="s">
        <v>282</v>
      </c>
      <c r="C3" s="117" t="s">
        <v>283</v>
      </c>
      <c r="D3" s="117" t="s">
        <v>284</v>
      </c>
      <c r="E3" s="117" t="s">
        <v>285</v>
      </c>
      <c r="F3" s="117" t="s">
        <v>286</v>
      </c>
      <c r="G3" s="117" t="s">
        <v>287</v>
      </c>
      <c r="H3" s="117" t="s">
        <v>288</v>
      </c>
      <c r="I3" s="117" t="s">
        <v>289</v>
      </c>
      <c r="J3" s="117" t="s">
        <v>279</v>
      </c>
      <c r="K3" s="117" t="s">
        <v>280</v>
      </c>
      <c r="L3" s="117" t="s">
        <v>20</v>
      </c>
    </row>
    <row r="4" spans="1:12" ht="15.9" thickBot="1" x14ac:dyDescent="0.45">
      <c r="A4" s="14" t="s">
        <v>4</v>
      </c>
      <c r="B4" s="118">
        <v>33.963750438329747</v>
      </c>
      <c r="C4" s="118">
        <v>41.347964314845377</v>
      </c>
      <c r="D4" s="118">
        <v>15.271672282008872</v>
      </c>
      <c r="E4" s="118">
        <v>3.5444879656784849</v>
      </c>
      <c r="F4" s="118">
        <v>0.30386545597610642</v>
      </c>
      <c r="G4" s="118">
        <v>2.4758124109171508E-2</v>
      </c>
      <c r="H4" s="118">
        <v>0.66617523052572225</v>
      </c>
      <c r="I4" s="118">
        <v>0.42442799072560944</v>
      </c>
      <c r="J4" s="118">
        <v>4.4528981978002022</v>
      </c>
      <c r="K4" s="118">
        <v>0</v>
      </c>
      <c r="L4" s="118">
        <f>+SUM(B4:K4)</f>
        <v>99.999999999999289</v>
      </c>
    </row>
    <row r="5" spans="1:12" ht="15.9" thickBot="1" x14ac:dyDescent="0.45">
      <c r="A5" s="14" t="s">
        <v>5</v>
      </c>
      <c r="B5" s="118">
        <v>36.673766491669255</v>
      </c>
      <c r="C5" s="118">
        <v>44.678389777543906</v>
      </c>
      <c r="D5" s="118">
        <v>9.7783453090674399</v>
      </c>
      <c r="E5" s="118">
        <v>1.9534645184136439</v>
      </c>
      <c r="F5" s="118">
        <v>0.10013059007161523</v>
      </c>
      <c r="G5" s="118">
        <v>0</v>
      </c>
      <c r="H5" s="118">
        <v>0.26798268609195391</v>
      </c>
      <c r="I5" s="118">
        <v>0.1064636116152067</v>
      </c>
      <c r="J5" s="118">
        <v>5.6671544955738113</v>
      </c>
      <c r="K5" s="118">
        <v>0.77430251995289578</v>
      </c>
      <c r="L5" s="118">
        <f t="shared" ref="L5:L24" si="0">+SUM(B5:K5)</f>
        <v>99.999999999999744</v>
      </c>
    </row>
    <row r="6" spans="1:12" ht="15.9" thickBot="1" x14ac:dyDescent="0.45">
      <c r="A6" s="14" t="s">
        <v>6</v>
      </c>
      <c r="B6" s="118">
        <v>31.672023645346947</v>
      </c>
      <c r="C6" s="118">
        <v>38.951542015683479</v>
      </c>
      <c r="D6" s="118">
        <v>20.122893162844075</v>
      </c>
      <c r="E6" s="118">
        <v>4.0688044210710288</v>
      </c>
      <c r="F6" s="118">
        <v>0.35350201057330483</v>
      </c>
      <c r="G6" s="118">
        <v>9.4731274283483685E-2</v>
      </c>
      <c r="H6" s="118">
        <v>0.22822701206390172</v>
      </c>
      <c r="I6" s="118">
        <v>7.7469441534264813E-2</v>
      </c>
      <c r="J6" s="118">
        <v>4.4308070166005731</v>
      </c>
      <c r="K6" s="118">
        <v>0</v>
      </c>
      <c r="L6" s="118">
        <f t="shared" si="0"/>
        <v>100.00000000000105</v>
      </c>
    </row>
    <row r="7" spans="1:12" ht="15.9" thickBot="1" x14ac:dyDescent="0.45">
      <c r="A7" s="14" t="s">
        <v>7</v>
      </c>
      <c r="B7" s="118">
        <v>34.949238742444791</v>
      </c>
      <c r="C7" s="118">
        <v>43.36604077363296</v>
      </c>
      <c r="D7" s="118">
        <v>14.370918677277517</v>
      </c>
      <c r="E7" s="118">
        <v>1.8266650364885249</v>
      </c>
      <c r="F7" s="118">
        <v>0.16251990234500444</v>
      </c>
      <c r="G7" s="118">
        <v>0</v>
      </c>
      <c r="H7" s="118">
        <v>0.13517654807267157</v>
      </c>
      <c r="I7" s="118">
        <v>5.2804528116397055E-2</v>
      </c>
      <c r="J7" s="118">
        <v>5.1366357916221235</v>
      </c>
      <c r="K7" s="118">
        <v>0</v>
      </c>
      <c r="L7" s="118">
        <f t="shared" si="0"/>
        <v>100</v>
      </c>
    </row>
    <row r="8" spans="1:12" ht="15.9" thickBot="1" x14ac:dyDescent="0.45">
      <c r="A8" s="14" t="s">
        <v>8</v>
      </c>
      <c r="B8" s="118">
        <v>41.106012628204134</v>
      </c>
      <c r="C8" s="118">
        <v>37.738742052162209</v>
      </c>
      <c r="D8" s="118">
        <v>13.272666944832279</v>
      </c>
      <c r="E8" s="118">
        <v>2.0713732336056712</v>
      </c>
      <c r="F8" s="118">
        <v>0.55489052198033995</v>
      </c>
      <c r="G8" s="118">
        <v>0</v>
      </c>
      <c r="H8" s="118">
        <v>0.44313483809090237</v>
      </c>
      <c r="I8" s="118">
        <v>0.20628754091108931</v>
      </c>
      <c r="J8" s="118">
        <v>4.5830531128470753</v>
      </c>
      <c r="K8" s="118">
        <v>2.3839127366218169E-2</v>
      </c>
      <c r="L8" s="118">
        <f t="shared" si="0"/>
        <v>99.999999999999915</v>
      </c>
    </row>
    <row r="9" spans="1:12" ht="15.9" thickBot="1" x14ac:dyDescent="0.45">
      <c r="A9" s="14" t="s">
        <v>9</v>
      </c>
      <c r="B9" s="118">
        <v>32.204093301209198</v>
      </c>
      <c r="C9" s="118">
        <v>52.271960105042879</v>
      </c>
      <c r="D9" s="118">
        <v>7.4143939921006448</v>
      </c>
      <c r="E9" s="118">
        <v>7.6036918337279796E-2</v>
      </c>
      <c r="F9" s="118">
        <v>0</v>
      </c>
      <c r="G9" s="118">
        <v>0</v>
      </c>
      <c r="H9" s="118">
        <v>1.1142785924732133</v>
      </c>
      <c r="I9" s="118">
        <v>0.29622981374055546</v>
      </c>
      <c r="J9" s="118">
        <v>6.6230072770956623</v>
      </c>
      <c r="K9" s="118">
        <v>0</v>
      </c>
      <c r="L9" s="118">
        <f t="shared" si="0"/>
        <v>99.999999999999432</v>
      </c>
    </row>
    <row r="10" spans="1:12" ht="15.9" thickBot="1" x14ac:dyDescent="0.45">
      <c r="A10" s="14" t="s">
        <v>10</v>
      </c>
      <c r="B10" s="118">
        <v>36.091769147515159</v>
      </c>
      <c r="C10" s="118">
        <v>43.554411476058135</v>
      </c>
      <c r="D10" s="118">
        <v>10.092784290831194</v>
      </c>
      <c r="E10" s="118">
        <v>1.455808288666693</v>
      </c>
      <c r="F10" s="118">
        <v>0</v>
      </c>
      <c r="G10" s="118">
        <v>0</v>
      </c>
      <c r="H10" s="118">
        <v>1.4345875109902937</v>
      </c>
      <c r="I10" s="118">
        <v>0.16214779727635498</v>
      </c>
      <c r="J10" s="118">
        <v>7.2084914886623306</v>
      </c>
      <c r="K10" s="118">
        <v>0</v>
      </c>
      <c r="L10" s="118">
        <f t="shared" si="0"/>
        <v>100.00000000000016</v>
      </c>
    </row>
    <row r="11" spans="1:12" ht="15.9" thickBot="1" x14ac:dyDescent="0.45">
      <c r="A11" s="14" t="s">
        <v>11</v>
      </c>
      <c r="B11" s="118">
        <v>36.122973335855654</v>
      </c>
      <c r="C11" s="118">
        <v>50.103354091129248</v>
      </c>
      <c r="D11" s="118">
        <v>5.5565201688093833</v>
      </c>
      <c r="E11" s="118">
        <v>0</v>
      </c>
      <c r="F11" s="118">
        <v>0</v>
      </c>
      <c r="G11" s="118">
        <v>0</v>
      </c>
      <c r="H11" s="118">
        <v>2.8900824883513412</v>
      </c>
      <c r="I11" s="118">
        <v>1.1424492362118286</v>
      </c>
      <c r="J11" s="118">
        <v>4.1846206796424559</v>
      </c>
      <c r="K11" s="118">
        <v>0</v>
      </c>
      <c r="L11" s="118">
        <f t="shared" si="0"/>
        <v>99.999999999999915</v>
      </c>
    </row>
    <row r="12" spans="1:12" ht="15.9" thickBot="1" x14ac:dyDescent="0.45">
      <c r="A12" s="14" t="s">
        <v>205</v>
      </c>
      <c r="B12" s="118">
        <v>3.7590402389198223</v>
      </c>
      <c r="C12" s="118">
        <v>90.134325815537125</v>
      </c>
      <c r="D12" s="118">
        <v>0</v>
      </c>
      <c r="E12" s="118">
        <v>0</v>
      </c>
      <c r="F12" s="118">
        <v>0</v>
      </c>
      <c r="G12" s="118">
        <v>0</v>
      </c>
      <c r="H12" s="118">
        <v>0.66630422675300427</v>
      </c>
      <c r="I12" s="118">
        <v>3.0925262095040203E-2</v>
      </c>
      <c r="J12" s="118">
        <v>5.4094044566953583</v>
      </c>
      <c r="K12" s="118">
        <v>0</v>
      </c>
      <c r="L12" s="118">
        <f t="shared" si="0"/>
        <v>100.00000000000034</v>
      </c>
    </row>
    <row r="13" spans="1:12" ht="15.9" thickBot="1" x14ac:dyDescent="0.45">
      <c r="A13" s="14" t="s">
        <v>206</v>
      </c>
      <c r="B13" s="118">
        <v>30.56304637966808</v>
      </c>
      <c r="C13" s="118">
        <v>54.553637533416641</v>
      </c>
      <c r="D13" s="118">
        <v>5.3758602955708303</v>
      </c>
      <c r="E13" s="118">
        <v>0.50468798760156863</v>
      </c>
      <c r="F13" s="118">
        <v>0</v>
      </c>
      <c r="G13" s="118">
        <v>0</v>
      </c>
      <c r="H13" s="118">
        <v>1.7369068312439477</v>
      </c>
      <c r="I13" s="118">
        <v>1.6599017297942247</v>
      </c>
      <c r="J13" s="118">
        <v>5.6059592427046487</v>
      </c>
      <c r="K13" s="118">
        <v>0</v>
      </c>
      <c r="L13" s="118">
        <f t="shared" si="0"/>
        <v>99.999999999999943</v>
      </c>
    </row>
    <row r="14" spans="1:12" ht="15.9" thickBot="1" x14ac:dyDescent="0.45">
      <c r="A14" s="14" t="s">
        <v>207</v>
      </c>
      <c r="B14" s="118">
        <v>32.199031379406492</v>
      </c>
      <c r="C14" s="118">
        <v>39.147133809455774</v>
      </c>
      <c r="D14" s="118">
        <v>17.615479009682215</v>
      </c>
      <c r="E14" s="118">
        <v>4.0523439419339873</v>
      </c>
      <c r="F14" s="118">
        <v>0.74153880782661297</v>
      </c>
      <c r="G14" s="118">
        <v>0</v>
      </c>
      <c r="H14" s="118">
        <v>0.493220931580855</v>
      </c>
      <c r="I14" s="118">
        <v>0.21277500939392066</v>
      </c>
      <c r="J14" s="118">
        <v>5.5384771107237363</v>
      </c>
      <c r="K14" s="118">
        <v>0</v>
      </c>
      <c r="L14" s="118">
        <f t="shared" si="0"/>
        <v>100.0000000000036</v>
      </c>
    </row>
    <row r="15" spans="1:12" ht="15.9" thickBot="1" x14ac:dyDescent="0.45">
      <c r="A15" s="14" t="s">
        <v>208</v>
      </c>
      <c r="B15" s="118">
        <v>34.019278520168037</v>
      </c>
      <c r="C15" s="118">
        <v>36.19307676665224</v>
      </c>
      <c r="D15" s="118">
        <v>20.865916490914017</v>
      </c>
      <c r="E15" s="118">
        <v>2.7582188890126198</v>
      </c>
      <c r="F15" s="118">
        <v>3.374676020482565E-2</v>
      </c>
      <c r="G15" s="118">
        <v>0</v>
      </c>
      <c r="H15" s="118">
        <v>0.24252645756203758</v>
      </c>
      <c r="I15" s="118">
        <v>0.11918128680713494</v>
      </c>
      <c r="J15" s="118">
        <v>5.7680548286778253</v>
      </c>
      <c r="K15" s="118">
        <v>0</v>
      </c>
      <c r="L15" s="118">
        <f t="shared" si="0"/>
        <v>99.999999999998721</v>
      </c>
    </row>
    <row r="16" spans="1:12" ht="15.9" thickBot="1" x14ac:dyDescent="0.45">
      <c r="A16" s="14" t="s">
        <v>209</v>
      </c>
      <c r="B16" s="118">
        <v>29.365943027916213</v>
      </c>
      <c r="C16" s="118">
        <v>43.771722821240125</v>
      </c>
      <c r="D16" s="118">
        <v>21.883643378196076</v>
      </c>
      <c r="E16" s="118">
        <v>0.73323547253024168</v>
      </c>
      <c r="F16" s="118">
        <v>0</v>
      </c>
      <c r="G16" s="118">
        <v>0</v>
      </c>
      <c r="H16" s="118">
        <v>0.12540605988648404</v>
      </c>
      <c r="I16" s="118">
        <v>0.13214745380498058</v>
      </c>
      <c r="J16" s="118">
        <v>3.9879017864239148</v>
      </c>
      <c r="K16" s="118">
        <v>0</v>
      </c>
      <c r="L16" s="118">
        <f t="shared" si="0"/>
        <v>99.999999999998039</v>
      </c>
    </row>
    <row r="17" spans="1:12" ht="15.9" thickBot="1" x14ac:dyDescent="0.45">
      <c r="A17" s="14" t="s">
        <v>216</v>
      </c>
      <c r="B17" s="118">
        <v>31.171840614806484</v>
      </c>
      <c r="C17" s="118">
        <v>42.731475024281821</v>
      </c>
      <c r="D17" s="118">
        <v>17.442172951094008</v>
      </c>
      <c r="E17" s="118">
        <v>2.337864281612887</v>
      </c>
      <c r="F17" s="118">
        <v>0.94678114174628958</v>
      </c>
      <c r="G17" s="118">
        <v>0</v>
      </c>
      <c r="H17" s="118">
        <v>0.82477155343310382</v>
      </c>
      <c r="I17" s="118">
        <v>0.24915402530402286</v>
      </c>
      <c r="J17" s="118">
        <v>4.295940407721683</v>
      </c>
      <c r="K17" s="118">
        <v>0</v>
      </c>
      <c r="L17" s="118">
        <f t="shared" si="0"/>
        <v>100.0000000000003</v>
      </c>
    </row>
    <row r="18" spans="1:12" ht="15.9" thickBot="1" x14ac:dyDescent="0.45">
      <c r="A18" s="14" t="s">
        <v>211</v>
      </c>
      <c r="B18" s="118">
        <v>34.440177869138964</v>
      </c>
      <c r="C18" s="118">
        <v>37.795913511928639</v>
      </c>
      <c r="D18" s="118">
        <v>20.319374725337632</v>
      </c>
      <c r="E18" s="118">
        <v>2.9613413262956731</v>
      </c>
      <c r="F18" s="118">
        <v>0.42872060750223062</v>
      </c>
      <c r="G18" s="118">
        <v>0</v>
      </c>
      <c r="H18" s="118">
        <v>0.37385199907424227</v>
      </c>
      <c r="I18" s="118">
        <v>0.13514535652699111</v>
      </c>
      <c r="J18" s="118">
        <v>3.5454746041960403</v>
      </c>
      <c r="K18" s="118">
        <v>0</v>
      </c>
      <c r="L18" s="118">
        <f t="shared" si="0"/>
        <v>100.00000000000043</v>
      </c>
    </row>
    <row r="19" spans="1:12" ht="15.9" thickBot="1" x14ac:dyDescent="0.45">
      <c r="A19" s="14" t="s">
        <v>212</v>
      </c>
      <c r="B19" s="118">
        <v>39.508962535975755</v>
      </c>
      <c r="C19" s="118">
        <v>35.244635128677331</v>
      </c>
      <c r="D19" s="118">
        <v>18.53608389906578</v>
      </c>
      <c r="E19" s="118">
        <v>1.9136210914482243</v>
      </c>
      <c r="F19" s="118">
        <v>0.35256975061614093</v>
      </c>
      <c r="G19" s="118">
        <v>0</v>
      </c>
      <c r="H19" s="118">
        <v>0.20456797998871273</v>
      </c>
      <c r="I19" s="118">
        <v>0</v>
      </c>
      <c r="J19" s="118">
        <v>4.2395596142289422</v>
      </c>
      <c r="K19" s="118">
        <v>0</v>
      </c>
      <c r="L19" s="118">
        <f t="shared" si="0"/>
        <v>100.00000000000087</v>
      </c>
    </row>
    <row r="20" spans="1:12" ht="15.9" thickBot="1" x14ac:dyDescent="0.45">
      <c r="A20" s="14" t="s">
        <v>213</v>
      </c>
      <c r="B20" s="118">
        <v>36.261566650805257</v>
      </c>
      <c r="C20" s="118">
        <v>42.664394036382902</v>
      </c>
      <c r="D20" s="118">
        <v>14.281085218260255</v>
      </c>
      <c r="E20" s="118">
        <v>1.6029275029653061</v>
      </c>
      <c r="F20" s="118">
        <v>0.10432289496781796</v>
      </c>
      <c r="G20" s="118">
        <v>0</v>
      </c>
      <c r="H20" s="118">
        <v>7.6594462187392617E-2</v>
      </c>
      <c r="I20" s="118">
        <v>8.7847622083521745E-2</v>
      </c>
      <c r="J20" s="118">
        <v>4.8992193725922011</v>
      </c>
      <c r="K20" s="118">
        <v>2.2042239756881316E-2</v>
      </c>
      <c r="L20" s="118">
        <f t="shared" si="0"/>
        <v>100.00000000000153</v>
      </c>
    </row>
    <row r="21" spans="1:12" ht="15.9" thickBot="1" x14ac:dyDescent="0.45">
      <c r="A21" s="14" t="s">
        <v>214</v>
      </c>
      <c r="B21" s="118">
        <v>34.933456199805633</v>
      </c>
      <c r="C21" s="118">
        <v>41.966030433190468</v>
      </c>
      <c r="D21" s="118">
        <v>16.555740658341239</v>
      </c>
      <c r="E21" s="118">
        <v>0.77026088435378082</v>
      </c>
      <c r="F21" s="118">
        <v>0</v>
      </c>
      <c r="G21" s="118">
        <v>0</v>
      </c>
      <c r="H21" s="118">
        <v>0.99642060577221081</v>
      </c>
      <c r="I21" s="118">
        <v>5.1576520495788751E-2</v>
      </c>
      <c r="J21" s="118">
        <v>4.7265146980410897</v>
      </c>
      <c r="K21" s="118">
        <v>0</v>
      </c>
      <c r="L21" s="118">
        <f t="shared" si="0"/>
        <v>100.0000000000002</v>
      </c>
    </row>
    <row r="22" spans="1:12" ht="15.9" thickBot="1" x14ac:dyDescent="0.45">
      <c r="A22" s="14" t="s">
        <v>215</v>
      </c>
      <c r="B22" s="118">
        <v>38.668492963481356</v>
      </c>
      <c r="C22" s="118">
        <v>37.113627471414709</v>
      </c>
      <c r="D22" s="118">
        <v>16.431132264215776</v>
      </c>
      <c r="E22" s="118">
        <v>2.3268008304213326</v>
      </c>
      <c r="F22" s="118">
        <v>0.21925290749143597</v>
      </c>
      <c r="G22" s="118">
        <v>0</v>
      </c>
      <c r="H22" s="118">
        <v>0</v>
      </c>
      <c r="I22" s="118">
        <v>0</v>
      </c>
      <c r="J22" s="118">
        <v>5.2406935629743758</v>
      </c>
      <c r="K22" s="118">
        <v>0</v>
      </c>
      <c r="L22" s="118">
        <f t="shared" si="0"/>
        <v>99.999999999998977</v>
      </c>
    </row>
    <row r="23" spans="1:12" ht="15.9" thickBot="1" x14ac:dyDescent="0.45">
      <c r="A23" s="14" t="s">
        <v>12</v>
      </c>
      <c r="B23" s="118">
        <v>46.495421129322324</v>
      </c>
      <c r="C23" s="118">
        <v>36.536500049384344</v>
      </c>
      <c r="D23" s="118">
        <v>11.464410136636296</v>
      </c>
      <c r="E23" s="118">
        <v>1.3326675881831644</v>
      </c>
      <c r="F23" s="118">
        <v>0.1228026936411012</v>
      </c>
      <c r="G23" s="118">
        <v>0</v>
      </c>
      <c r="H23" s="118">
        <v>0.50791155905105734</v>
      </c>
      <c r="I23" s="118">
        <v>0.21606133963985383</v>
      </c>
      <c r="J23" s="118">
        <v>3.3242255041406392</v>
      </c>
      <c r="K23" s="118">
        <v>0</v>
      </c>
      <c r="L23" s="118">
        <f t="shared" si="0"/>
        <v>99.999999999998778</v>
      </c>
    </row>
    <row r="24" spans="1:12" ht="15.9" thickBot="1" x14ac:dyDescent="0.45">
      <c r="A24" s="116" t="s">
        <v>20</v>
      </c>
      <c r="B24" s="164">
        <v>37.333717390732382</v>
      </c>
      <c r="C24" s="164">
        <v>40.611451202271859</v>
      </c>
      <c r="D24" s="164">
        <v>14.410397458056837</v>
      </c>
      <c r="E24" s="164">
        <v>2.0914131389186674</v>
      </c>
      <c r="F24" s="164">
        <v>0.22072949317301979</v>
      </c>
      <c r="G24" s="164">
        <v>8.3832440894129751E-3</v>
      </c>
      <c r="H24" s="164">
        <v>0.43395543743096326</v>
      </c>
      <c r="I24" s="164">
        <v>0.18082007092607189</v>
      </c>
      <c r="J24" s="164">
        <v>4.6280677625680076</v>
      </c>
      <c r="K24" s="164">
        <v>8.1064801836713746E-2</v>
      </c>
      <c r="L24" s="118">
        <f t="shared" si="0"/>
        <v>100.00000000000395</v>
      </c>
    </row>
    <row r="25" spans="1:12" ht="15.45" x14ac:dyDescent="0.4">
      <c r="A25" s="149" t="s">
        <v>281</v>
      </c>
    </row>
  </sheetData>
  <mergeCells count="3">
    <mergeCell ref="A2:A3"/>
    <mergeCell ref="B2:L2"/>
    <mergeCell ref="A1: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BF277-72B3-4A1F-A87F-31CEDAC43992}">
  <dimension ref="A1:J12"/>
  <sheetViews>
    <sheetView workbookViewId="0">
      <selection activeCell="B5" sqref="B5:J11"/>
    </sheetView>
  </sheetViews>
  <sheetFormatPr baseColWidth="10" defaultColWidth="11.23046875" defaultRowHeight="14.6" x14ac:dyDescent="0.4"/>
  <cols>
    <col min="1" max="1" width="21.23046875" customWidth="1"/>
  </cols>
  <sheetData>
    <row r="1" spans="1:10" ht="15.45" x14ac:dyDescent="0.4">
      <c r="A1" s="182" t="s">
        <v>290</v>
      </c>
      <c r="B1" s="182"/>
      <c r="C1" s="182"/>
      <c r="D1" s="182"/>
      <c r="E1" s="182"/>
      <c r="F1" s="182"/>
      <c r="G1" s="182"/>
    </row>
    <row r="2" spans="1:10" ht="15.45" x14ac:dyDescent="0.4">
      <c r="A2" s="174" t="s">
        <v>220</v>
      </c>
      <c r="B2" s="175" t="s">
        <v>13</v>
      </c>
      <c r="C2" s="175"/>
      <c r="D2" s="175"/>
      <c r="E2" s="175"/>
      <c r="F2" s="175"/>
      <c r="G2" s="175"/>
      <c r="H2" s="175"/>
      <c r="I2" s="175"/>
      <c r="J2" s="175"/>
    </row>
    <row r="3" spans="1:10" ht="15.45" x14ac:dyDescent="0.4">
      <c r="A3" s="174"/>
      <c r="B3" s="175" t="s">
        <v>14</v>
      </c>
      <c r="C3" s="175"/>
      <c r="D3" s="175"/>
      <c r="E3" s="175" t="s">
        <v>15</v>
      </c>
      <c r="F3" s="175"/>
      <c r="G3" s="175"/>
      <c r="H3" s="175" t="s">
        <v>20</v>
      </c>
      <c r="I3" s="175"/>
      <c r="J3" s="175"/>
    </row>
    <row r="4" spans="1:10" ht="15.45" x14ac:dyDescent="0.4">
      <c r="A4" s="174"/>
      <c r="B4" s="142" t="s">
        <v>23</v>
      </c>
      <c r="C4" s="142" t="s">
        <v>37</v>
      </c>
      <c r="D4" s="142" t="s">
        <v>20</v>
      </c>
      <c r="E4" s="142" t="s">
        <v>23</v>
      </c>
      <c r="F4" s="142" t="s">
        <v>37</v>
      </c>
      <c r="G4" s="142" t="s">
        <v>20</v>
      </c>
      <c r="H4" s="142" t="s">
        <v>23</v>
      </c>
      <c r="I4" s="142" t="s">
        <v>37</v>
      </c>
      <c r="J4" s="142" t="s">
        <v>20</v>
      </c>
    </row>
    <row r="5" spans="1:10" ht="15.45" x14ac:dyDescent="0.4">
      <c r="A5" s="112" t="s">
        <v>134</v>
      </c>
      <c r="B5" s="115">
        <v>2.0141921187727605</v>
      </c>
      <c r="C5" s="115">
        <v>4.8064602359088076</v>
      </c>
      <c r="D5" s="115">
        <v>2.3393707350952972</v>
      </c>
      <c r="E5" s="115">
        <v>0.56228480872783038</v>
      </c>
      <c r="F5" s="115">
        <v>4.1853742884994336</v>
      </c>
      <c r="G5" s="115">
        <v>0.84912033487227456</v>
      </c>
      <c r="H5" s="115">
        <v>1.1946994895824032</v>
      </c>
      <c r="I5" s="115">
        <v>4.5219625140486324</v>
      </c>
      <c r="J5" s="115">
        <v>1.5134193690496633</v>
      </c>
    </row>
    <row r="6" spans="1:10" ht="15.45" x14ac:dyDescent="0.4">
      <c r="A6" s="112" t="s">
        <v>218</v>
      </c>
      <c r="B6" s="115">
        <v>47.064168851243728</v>
      </c>
      <c r="C6" s="115">
        <v>2.1894504085586277</v>
      </c>
      <c r="D6" s="115">
        <v>41.838202633492749</v>
      </c>
      <c r="E6" s="115">
        <v>40.361184763886534</v>
      </c>
      <c r="F6" s="115">
        <v>3.8182491416906204</v>
      </c>
      <c r="G6" s="115">
        <v>37.468125615174621</v>
      </c>
      <c r="H6" s="115">
        <v>43.280837770005284</v>
      </c>
      <c r="I6" s="115">
        <v>2.9355460671025755</v>
      </c>
      <c r="J6" s="115">
        <v>39.416145855340275</v>
      </c>
    </row>
    <row r="7" spans="1:10" ht="15.45" x14ac:dyDescent="0.4">
      <c r="A7" s="112" t="s">
        <v>219</v>
      </c>
      <c r="B7" s="115">
        <v>2.6102359250581029</v>
      </c>
      <c r="C7" s="115">
        <v>0.12817475119470997</v>
      </c>
      <c r="D7" s="115">
        <v>2.3211830174266379</v>
      </c>
      <c r="E7" s="115">
        <v>1.91050274694438</v>
      </c>
      <c r="F7" s="115">
        <v>0</v>
      </c>
      <c r="G7" s="115">
        <v>1.7592506004876656</v>
      </c>
      <c r="H7" s="115">
        <v>2.2152891003559101</v>
      </c>
      <c r="I7" s="115">
        <v>6.9462386397226711E-2</v>
      </c>
      <c r="J7" s="115">
        <v>2.009739485972736</v>
      </c>
    </row>
    <row r="8" spans="1:10" ht="15.45" x14ac:dyDescent="0.4">
      <c r="A8" s="112" t="s">
        <v>135</v>
      </c>
      <c r="B8" s="115">
        <v>0.26714926024412528</v>
      </c>
      <c r="C8" s="115">
        <v>36.241366345028901</v>
      </c>
      <c r="D8" s="115">
        <v>4.456591550232857</v>
      </c>
      <c r="E8" s="115">
        <v>0.39153634736026593</v>
      </c>
      <c r="F8" s="115">
        <v>39.978219887937207</v>
      </c>
      <c r="G8" s="115">
        <v>3.5255652652413656</v>
      </c>
      <c r="H8" s="115">
        <v>0.33735642867210147</v>
      </c>
      <c r="I8" s="115">
        <v>37.953088087111368</v>
      </c>
      <c r="J8" s="115">
        <v>3.9405826756182329</v>
      </c>
    </row>
    <row r="9" spans="1:10" ht="15.45" x14ac:dyDescent="0.4">
      <c r="A9" s="112" t="s">
        <v>136</v>
      </c>
      <c r="B9" s="115">
        <v>0.53367360753352522</v>
      </c>
      <c r="C9" s="115">
        <v>36.390529319383887</v>
      </c>
      <c r="D9" s="115">
        <v>4.7094483673068313</v>
      </c>
      <c r="E9" s="115">
        <v>0.64887027733858238</v>
      </c>
      <c r="F9" s="115">
        <v>27.212900083400559</v>
      </c>
      <c r="G9" s="115">
        <v>2.7519117585053157</v>
      </c>
      <c r="H9" s="115">
        <v>0.59869347564727904</v>
      </c>
      <c r="I9" s="115">
        <v>32.18657877017975</v>
      </c>
      <c r="J9" s="115">
        <v>3.6245098657758414</v>
      </c>
    </row>
    <row r="10" spans="1:10" ht="15.45" x14ac:dyDescent="0.4">
      <c r="A10" s="112" t="s">
        <v>137</v>
      </c>
      <c r="B10" s="115">
        <v>47.510580237148261</v>
      </c>
      <c r="C10" s="115">
        <v>20.244018939925091</v>
      </c>
      <c r="D10" s="115">
        <v>44.335203696445795</v>
      </c>
      <c r="E10" s="115">
        <v>56.125621055742414</v>
      </c>
      <c r="F10" s="115">
        <v>24.805256598472067</v>
      </c>
      <c r="G10" s="115">
        <v>53.646026425718738</v>
      </c>
      <c r="H10" s="115">
        <v>52.373123735736613</v>
      </c>
      <c r="I10" s="115">
        <v>22.333362175160318</v>
      </c>
      <c r="J10" s="115">
        <v>49.495602748244103</v>
      </c>
    </row>
    <row r="11" spans="1:10" ht="15.9" thickBot="1" x14ac:dyDescent="0.45">
      <c r="A11" s="113" t="s">
        <v>20</v>
      </c>
      <c r="B11" s="114">
        <v>100.00000000000051</v>
      </c>
      <c r="C11" s="114">
        <v>100.00000000000003</v>
      </c>
      <c r="D11" s="114">
        <v>100.00000000000017</v>
      </c>
      <c r="E11" s="114">
        <v>100</v>
      </c>
      <c r="F11" s="114">
        <v>99.999999999999886</v>
      </c>
      <c r="G11" s="114">
        <v>99.999999999999986</v>
      </c>
      <c r="H11" s="114">
        <v>99.999999999999602</v>
      </c>
      <c r="I11" s="114">
        <v>99.999999999999872</v>
      </c>
      <c r="J11" s="114">
        <v>100.00000000000085</v>
      </c>
    </row>
    <row r="12" spans="1:10" ht="15.45" x14ac:dyDescent="0.4">
      <c r="A12" s="183" t="s">
        <v>281</v>
      </c>
      <c r="B12" s="183"/>
      <c r="C12" s="183"/>
      <c r="D12" s="183"/>
      <c r="E12" s="183"/>
      <c r="F12" s="183"/>
      <c r="G12" s="183"/>
    </row>
  </sheetData>
  <mergeCells count="7">
    <mergeCell ref="A1:G1"/>
    <mergeCell ref="A12:G12"/>
    <mergeCell ref="A2:A4"/>
    <mergeCell ref="B2:J2"/>
    <mergeCell ref="B3:D3"/>
    <mergeCell ref="E3:G3"/>
    <mergeCell ref="H3: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1914-88D8-4B84-92C6-6E98BE96FDC6}">
  <dimension ref="A1:H25"/>
  <sheetViews>
    <sheetView workbookViewId="0">
      <selection activeCell="K8" sqref="K8"/>
    </sheetView>
  </sheetViews>
  <sheetFormatPr baseColWidth="10" defaultRowHeight="14.6" x14ac:dyDescent="0.4"/>
  <sheetData>
    <row r="1" spans="1:8" ht="15" thickBot="1" x14ac:dyDescent="0.45">
      <c r="A1" s="120" t="s">
        <v>270</v>
      </c>
    </row>
    <row r="2" spans="1:8" ht="15" thickBot="1" x14ac:dyDescent="0.45">
      <c r="A2" s="185" t="s">
        <v>3</v>
      </c>
      <c r="B2" s="184" t="s">
        <v>220</v>
      </c>
      <c r="C2" s="184"/>
      <c r="D2" s="184"/>
      <c r="E2" s="184"/>
      <c r="F2" s="184"/>
      <c r="G2" s="184"/>
      <c r="H2" s="184"/>
    </row>
    <row r="3" spans="1:8" ht="31.3" thickBot="1" x14ac:dyDescent="0.45">
      <c r="A3" s="185"/>
      <c r="B3" s="121" t="s">
        <v>134</v>
      </c>
      <c r="C3" s="121" t="s">
        <v>218</v>
      </c>
      <c r="D3" s="121" t="s">
        <v>219</v>
      </c>
      <c r="E3" s="121" t="s">
        <v>135</v>
      </c>
      <c r="F3" s="121" t="s">
        <v>136</v>
      </c>
      <c r="G3" s="121" t="s">
        <v>137</v>
      </c>
      <c r="H3" s="121" t="s">
        <v>20</v>
      </c>
    </row>
    <row r="4" spans="1:8" ht="15.9" thickBot="1" x14ac:dyDescent="0.45">
      <c r="A4" s="122" t="s">
        <v>4</v>
      </c>
      <c r="B4" s="123">
        <v>1.3303855032895866</v>
      </c>
      <c r="C4" s="123">
        <v>32.724010342941398</v>
      </c>
      <c r="D4" s="123">
        <v>3.2768493210044283</v>
      </c>
      <c r="E4" s="123">
        <v>5.8110204534443186</v>
      </c>
      <c r="F4" s="123">
        <v>3.8591644422113998</v>
      </c>
      <c r="G4" s="123">
        <v>52.99856993710894</v>
      </c>
      <c r="H4" s="123">
        <v>100.00000000000007</v>
      </c>
    </row>
    <row r="5" spans="1:8" ht="15.9" thickBot="1" x14ac:dyDescent="0.45">
      <c r="A5" s="122" t="s">
        <v>5</v>
      </c>
      <c r="B5" s="123">
        <v>2.1540059381917218</v>
      </c>
      <c r="C5" s="123">
        <v>36.793474871953258</v>
      </c>
      <c r="D5" s="123">
        <v>1.6248300371089954</v>
      </c>
      <c r="E5" s="123">
        <v>2.1485945339978563</v>
      </c>
      <c r="F5" s="123">
        <v>2.9040166855879752</v>
      </c>
      <c r="G5" s="123">
        <v>54.375077933160235</v>
      </c>
      <c r="H5" s="123">
        <v>100.00000000000004</v>
      </c>
    </row>
    <row r="6" spans="1:8" ht="15.9" thickBot="1" x14ac:dyDescent="0.45">
      <c r="A6" s="122" t="s">
        <v>6</v>
      </c>
      <c r="B6" s="123">
        <v>1.1197517781284767</v>
      </c>
      <c r="C6" s="123">
        <v>31.237186668083911</v>
      </c>
      <c r="D6" s="123">
        <v>1.4055529647611003</v>
      </c>
      <c r="E6" s="123">
        <v>3.3844323596257913</v>
      </c>
      <c r="F6" s="123">
        <v>2.5454954077914436</v>
      </c>
      <c r="G6" s="123">
        <v>60.307580821609541</v>
      </c>
      <c r="H6" s="123">
        <v>100.00000000000026</v>
      </c>
    </row>
    <row r="7" spans="1:8" ht="15.9" thickBot="1" x14ac:dyDescent="0.45">
      <c r="A7" s="122" t="s">
        <v>7</v>
      </c>
      <c r="B7" s="123">
        <v>1.1141464589134966</v>
      </c>
      <c r="C7" s="123">
        <v>43.994497383124504</v>
      </c>
      <c r="D7" s="123">
        <v>2.8539097524332755</v>
      </c>
      <c r="E7" s="123">
        <v>2.8308004214412112</v>
      </c>
      <c r="F7" s="123">
        <v>3.4183714323738332</v>
      </c>
      <c r="G7" s="123">
        <v>45.788274551714025</v>
      </c>
      <c r="H7" s="123">
        <v>100.00000000000034</v>
      </c>
    </row>
    <row r="8" spans="1:8" ht="15.9" thickBot="1" x14ac:dyDescent="0.45">
      <c r="A8" s="122" t="s">
        <v>8</v>
      </c>
      <c r="B8" s="123">
        <v>0.55841118256687838</v>
      </c>
      <c r="C8" s="123">
        <v>36.074709084023731</v>
      </c>
      <c r="D8" s="123">
        <v>1.4869712583716823</v>
      </c>
      <c r="E8" s="123">
        <v>3.2973898275020215</v>
      </c>
      <c r="F8" s="123">
        <v>3.817512008547097</v>
      </c>
      <c r="G8" s="123">
        <v>54.765006638988481</v>
      </c>
      <c r="H8" s="123">
        <v>99.999999999999886</v>
      </c>
    </row>
    <row r="9" spans="1:8" ht="15.9" thickBot="1" x14ac:dyDescent="0.45">
      <c r="A9" s="122" t="s">
        <v>9</v>
      </c>
      <c r="B9" s="123">
        <v>9.8249857226639759E-2</v>
      </c>
      <c r="C9" s="123">
        <v>62.197906768081047</v>
      </c>
      <c r="D9" s="123">
        <v>1.030753344064314</v>
      </c>
      <c r="E9" s="123">
        <v>7.4018755368526614</v>
      </c>
      <c r="F9" s="123">
        <v>5.8410734108675015</v>
      </c>
      <c r="G9" s="123">
        <v>23.430141082908118</v>
      </c>
      <c r="H9" s="123">
        <v>100.0000000000003</v>
      </c>
    </row>
    <row r="10" spans="1:8" ht="15.9" thickBot="1" x14ac:dyDescent="0.45">
      <c r="A10" s="122" t="s">
        <v>10</v>
      </c>
      <c r="B10" s="123">
        <v>0.74629028623992788</v>
      </c>
      <c r="C10" s="123">
        <v>42.49232575633993</v>
      </c>
      <c r="D10" s="123">
        <v>1.9428293858472709</v>
      </c>
      <c r="E10" s="123">
        <v>7.5322429149666679</v>
      </c>
      <c r="F10" s="123">
        <v>4.8587358437804156</v>
      </c>
      <c r="G10" s="123">
        <v>42.427575812825673</v>
      </c>
      <c r="H10" s="123">
        <v>99.999999999999886</v>
      </c>
    </row>
    <row r="11" spans="1:8" ht="15.9" thickBot="1" x14ac:dyDescent="0.45">
      <c r="A11" s="122" t="s">
        <v>11</v>
      </c>
      <c r="B11" s="123">
        <v>5.5745807301433663</v>
      </c>
      <c r="C11" s="123">
        <v>48.20401612153951</v>
      </c>
      <c r="D11" s="123">
        <v>2.9725312477977344</v>
      </c>
      <c r="E11" s="123">
        <v>7.5676953619305083</v>
      </c>
      <c r="F11" s="123">
        <v>7.0357871796082589</v>
      </c>
      <c r="G11" s="123">
        <v>28.645389358980665</v>
      </c>
      <c r="H11" s="123">
        <v>100.00000000000004</v>
      </c>
    </row>
    <row r="12" spans="1:8" ht="15.9" thickBot="1" x14ac:dyDescent="0.45">
      <c r="A12" s="122" t="s">
        <v>205</v>
      </c>
      <c r="B12" s="123">
        <v>0</v>
      </c>
      <c r="C12" s="123">
        <v>84.85518754816222</v>
      </c>
      <c r="D12" s="123">
        <v>0</v>
      </c>
      <c r="E12" s="123">
        <v>10.063071847293678</v>
      </c>
      <c r="F12" s="123">
        <v>0.22439688718220069</v>
      </c>
      <c r="G12" s="123">
        <v>4.8573437173617773</v>
      </c>
      <c r="H12" s="123">
        <v>99.999999999999858</v>
      </c>
    </row>
    <row r="13" spans="1:8" ht="15.9" thickBot="1" x14ac:dyDescent="0.45">
      <c r="A13" s="122" t="s">
        <v>206</v>
      </c>
      <c r="B13" s="123">
        <v>1.4767766419620763</v>
      </c>
      <c r="C13" s="123">
        <v>66.876384886341285</v>
      </c>
      <c r="D13" s="123">
        <v>4.3229753866594596</v>
      </c>
      <c r="E13" s="123">
        <v>7.3638776876947141</v>
      </c>
      <c r="F13" s="123">
        <v>2.9546292125482405</v>
      </c>
      <c r="G13" s="123">
        <v>17.005356184794334</v>
      </c>
      <c r="H13" s="123">
        <v>100.00000000000011</v>
      </c>
    </row>
    <row r="14" spans="1:8" ht="15.9" thickBot="1" x14ac:dyDescent="0.45">
      <c r="A14" s="122" t="s">
        <v>207</v>
      </c>
      <c r="B14" s="123">
        <v>1.6666980706397403</v>
      </c>
      <c r="C14" s="123">
        <v>20.05009681719039</v>
      </c>
      <c r="D14" s="123">
        <v>0.41843018251419251</v>
      </c>
      <c r="E14" s="123">
        <v>2.6116610307526442</v>
      </c>
      <c r="F14" s="123">
        <v>3.6727906288150742</v>
      </c>
      <c r="G14" s="123">
        <v>71.580323270087831</v>
      </c>
      <c r="H14" s="123">
        <v>99.999999999999872</v>
      </c>
    </row>
    <row r="15" spans="1:8" ht="15.9" thickBot="1" x14ac:dyDescent="0.45">
      <c r="A15" s="122" t="s">
        <v>208</v>
      </c>
      <c r="B15" s="123">
        <v>0.44418012437149357</v>
      </c>
      <c r="C15" s="123">
        <v>31.845649882971195</v>
      </c>
      <c r="D15" s="123">
        <v>1.9578458027966352</v>
      </c>
      <c r="E15" s="123">
        <v>1.7958504856670265</v>
      </c>
      <c r="F15" s="123">
        <v>3.7642474046919396</v>
      </c>
      <c r="G15" s="123">
        <v>60.192226299501698</v>
      </c>
      <c r="H15" s="123">
        <v>99.999999999999986</v>
      </c>
    </row>
    <row r="16" spans="1:8" ht="15.9" thickBot="1" x14ac:dyDescent="0.45">
      <c r="A16" s="122" t="s">
        <v>209</v>
      </c>
      <c r="B16" s="123">
        <v>0</v>
      </c>
      <c r="C16" s="123">
        <v>37.236273001967646</v>
      </c>
      <c r="D16" s="123">
        <v>0.36502011102665999</v>
      </c>
      <c r="E16" s="123">
        <v>2.5270128139815733</v>
      </c>
      <c r="F16" s="123">
        <v>2.0788509006584648</v>
      </c>
      <c r="G16" s="123">
        <v>57.792843172365608</v>
      </c>
      <c r="H16" s="123">
        <v>99.999999999999943</v>
      </c>
    </row>
    <row r="17" spans="1:8" ht="15.9" thickBot="1" x14ac:dyDescent="0.45">
      <c r="A17" s="122" t="s">
        <v>210</v>
      </c>
      <c r="B17" s="123">
        <v>0.68648529282703519</v>
      </c>
      <c r="C17" s="123">
        <v>23.060179028759091</v>
      </c>
      <c r="D17" s="123">
        <v>0</v>
      </c>
      <c r="E17" s="123">
        <v>3.8590182372182578</v>
      </c>
      <c r="F17" s="123">
        <v>5.0227119387485555</v>
      </c>
      <c r="G17" s="123">
        <v>67.371605502446982</v>
      </c>
      <c r="H17" s="123">
        <v>99.999999999999915</v>
      </c>
    </row>
    <row r="18" spans="1:8" ht="15.9" thickBot="1" x14ac:dyDescent="0.45">
      <c r="A18" s="122" t="s">
        <v>211</v>
      </c>
      <c r="B18" s="123">
        <v>0.67738981979818202</v>
      </c>
      <c r="C18" s="123">
        <v>40.278238143013105</v>
      </c>
      <c r="D18" s="123">
        <v>2.5695423522870775</v>
      </c>
      <c r="E18" s="123">
        <v>2.5303345260858685</v>
      </c>
      <c r="F18" s="123">
        <v>3.2952408914947697</v>
      </c>
      <c r="G18" s="123">
        <v>50.649254267320899</v>
      </c>
      <c r="H18" s="123">
        <v>99.999999999999901</v>
      </c>
    </row>
    <row r="19" spans="1:8" ht="15.9" thickBot="1" x14ac:dyDescent="0.45">
      <c r="A19" s="122" t="s">
        <v>212</v>
      </c>
      <c r="B19" s="123">
        <v>0.9434721931863661</v>
      </c>
      <c r="C19" s="123">
        <v>27.202443250937108</v>
      </c>
      <c r="D19" s="123">
        <v>1.3396791755536064</v>
      </c>
      <c r="E19" s="123">
        <v>3.2056492995371104</v>
      </c>
      <c r="F19" s="123">
        <v>4.3345792103811638</v>
      </c>
      <c r="G19" s="123">
        <v>62.974176870404882</v>
      </c>
      <c r="H19" s="123">
        <v>100.00000000000023</v>
      </c>
    </row>
    <row r="20" spans="1:8" ht="15.9" thickBot="1" x14ac:dyDescent="0.45">
      <c r="A20" s="122" t="s">
        <v>213</v>
      </c>
      <c r="B20" s="123">
        <v>0.45778257317652643</v>
      </c>
      <c r="C20" s="123">
        <v>27.037512188809572</v>
      </c>
      <c r="D20" s="123">
        <v>0.70491840848417331</v>
      </c>
      <c r="E20" s="123">
        <v>0.67962479633558681</v>
      </c>
      <c r="F20" s="123">
        <v>1.8657860390292231</v>
      </c>
      <c r="G20" s="123">
        <v>69.254375994164945</v>
      </c>
      <c r="H20" s="123">
        <v>100.00000000000003</v>
      </c>
    </row>
    <row r="21" spans="1:8" ht="15.9" thickBot="1" x14ac:dyDescent="0.45">
      <c r="A21" s="122" t="s">
        <v>214</v>
      </c>
      <c r="B21" s="123">
        <v>0.57281675337166427</v>
      </c>
      <c r="C21" s="123">
        <v>48.873217721796863</v>
      </c>
      <c r="D21" s="123">
        <v>5.202661450670961</v>
      </c>
      <c r="E21" s="123">
        <v>4.6936073254045789</v>
      </c>
      <c r="F21" s="123">
        <v>6.2731760367613703</v>
      </c>
      <c r="G21" s="123">
        <v>34.384520711994675</v>
      </c>
      <c r="H21" s="123">
        <v>100.00000000000011</v>
      </c>
    </row>
    <row r="22" spans="1:8" ht="15.9" thickBot="1" x14ac:dyDescent="0.45">
      <c r="A22" s="122" t="s">
        <v>215</v>
      </c>
      <c r="B22" s="123">
        <v>1.6704925819434848</v>
      </c>
      <c r="C22" s="123">
        <v>34.464860656263482</v>
      </c>
      <c r="D22" s="123">
        <v>1.6098575165930396</v>
      </c>
      <c r="E22" s="123">
        <v>8.1297169190338749</v>
      </c>
      <c r="F22" s="123">
        <v>3.6724055434772618</v>
      </c>
      <c r="G22" s="123">
        <v>50.452666782688738</v>
      </c>
      <c r="H22" s="123">
        <v>99.999999999999886</v>
      </c>
    </row>
    <row r="23" spans="1:8" ht="15.9" thickBot="1" x14ac:dyDescent="0.45">
      <c r="A23" s="122" t="s">
        <v>12</v>
      </c>
      <c r="B23" s="123">
        <v>3.4816097271260005</v>
      </c>
      <c r="C23" s="123">
        <v>42.115677887428369</v>
      </c>
      <c r="D23" s="123">
        <v>2.1635250204711478</v>
      </c>
      <c r="E23" s="123">
        <v>3.7708049196437825</v>
      </c>
      <c r="F23" s="123">
        <v>3.8841232323399053</v>
      </c>
      <c r="G23" s="123">
        <v>44.584259212990915</v>
      </c>
      <c r="H23" s="123">
        <v>100.00000000000011</v>
      </c>
    </row>
    <row r="24" spans="1:8" ht="15.9" thickBot="1" x14ac:dyDescent="0.45">
      <c r="A24" s="124" t="s">
        <v>20</v>
      </c>
      <c r="B24" s="125">
        <v>1.5134193690496633</v>
      </c>
      <c r="C24" s="125">
        <v>39.416145855340275</v>
      </c>
      <c r="D24" s="125">
        <v>2.009739485972736</v>
      </c>
      <c r="E24" s="125">
        <v>3.9405826756182329</v>
      </c>
      <c r="F24" s="125">
        <v>3.6245098657758414</v>
      </c>
      <c r="G24" s="125">
        <v>49.495602748244103</v>
      </c>
      <c r="H24" s="125">
        <v>100.00000000000085</v>
      </c>
    </row>
    <row r="25" spans="1:8" ht="15.45" x14ac:dyDescent="0.4">
      <c r="A25" s="183" t="s">
        <v>281</v>
      </c>
      <c r="B25" s="183"/>
      <c r="C25" s="183"/>
      <c r="D25" s="183"/>
      <c r="E25" s="183"/>
      <c r="F25" s="183"/>
      <c r="G25" s="183"/>
    </row>
  </sheetData>
  <mergeCells count="3">
    <mergeCell ref="A25:G25"/>
    <mergeCell ref="B2:H2"/>
    <mergeCell ref="A2:A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73680-8B41-490B-893B-4361ECC8DAFF}">
  <dimension ref="A1:H31"/>
  <sheetViews>
    <sheetView workbookViewId="0">
      <selection activeCell="A2" sqref="A2"/>
    </sheetView>
  </sheetViews>
  <sheetFormatPr baseColWidth="10" defaultRowHeight="14.6" x14ac:dyDescent="0.4"/>
  <cols>
    <col min="1" max="1" width="19.23046875" customWidth="1"/>
    <col min="2" max="2" width="17.07421875" customWidth="1"/>
    <col min="3" max="3" width="13.4609375" customWidth="1"/>
    <col min="4" max="4" width="17.69140625" customWidth="1"/>
    <col min="5" max="5" width="17.84375" customWidth="1"/>
    <col min="6" max="6" width="15" customWidth="1"/>
  </cols>
  <sheetData>
    <row r="1" spans="1:8" ht="15.9" thickBot="1" x14ac:dyDescent="0.45">
      <c r="A1" s="188" t="s">
        <v>221</v>
      </c>
      <c r="B1" s="188"/>
      <c r="C1" s="188"/>
      <c r="D1" s="188"/>
      <c r="E1" s="188"/>
      <c r="F1" s="188"/>
    </row>
    <row r="2" spans="1:8" ht="59.4" customHeight="1" thickBot="1" x14ac:dyDescent="0.45">
      <c r="A2" s="101" t="s">
        <v>300</v>
      </c>
      <c r="B2" s="8" t="s">
        <v>222</v>
      </c>
      <c r="C2" s="8" t="s">
        <v>223</v>
      </c>
      <c r="D2" s="8" t="s">
        <v>44</v>
      </c>
      <c r="E2" s="8" t="s">
        <v>151</v>
      </c>
      <c r="F2" s="8" t="s">
        <v>152</v>
      </c>
      <c r="G2" s="8" t="s">
        <v>45</v>
      </c>
      <c r="H2" s="8" t="s">
        <v>20</v>
      </c>
    </row>
    <row r="3" spans="1:8" ht="15.45" x14ac:dyDescent="0.4">
      <c r="A3" s="186" t="s">
        <v>3</v>
      </c>
      <c r="B3" s="187"/>
      <c r="C3" s="187"/>
      <c r="D3" s="187"/>
      <c r="E3" s="187"/>
      <c r="F3" s="187"/>
      <c r="G3" s="187"/>
      <c r="H3" s="187"/>
    </row>
    <row r="4" spans="1:8" ht="15.9" thickBot="1" x14ac:dyDescent="0.45">
      <c r="A4" s="4" t="s">
        <v>4</v>
      </c>
      <c r="B4" s="126">
        <v>67.088707984611162</v>
      </c>
      <c r="C4" s="126">
        <v>11.741685884941715</v>
      </c>
      <c r="D4" s="126">
        <v>11.454553937890651</v>
      </c>
      <c r="E4" s="126">
        <v>2.9235044198223834</v>
      </c>
      <c r="F4" s="126">
        <v>4.1536818360658767</v>
      </c>
      <c r="G4" s="126">
        <v>2.6378659366682689</v>
      </c>
      <c r="H4" s="126">
        <v>100.00000000000004</v>
      </c>
    </row>
    <row r="5" spans="1:8" ht="15.9" thickBot="1" x14ac:dyDescent="0.45">
      <c r="A5" s="4" t="s">
        <v>5</v>
      </c>
      <c r="B5" s="126">
        <v>51.571112403526008</v>
      </c>
      <c r="C5" s="126">
        <v>15.577945720463887</v>
      </c>
      <c r="D5" s="126">
        <v>14.201186097093061</v>
      </c>
      <c r="E5" s="126">
        <v>5.0334600078028862</v>
      </c>
      <c r="F5" s="126">
        <v>7.6619871730121485</v>
      </c>
      <c r="G5" s="126">
        <v>5.954308598101953</v>
      </c>
      <c r="H5" s="126">
        <v>99.999999999999943</v>
      </c>
    </row>
    <row r="6" spans="1:8" ht="15.9" thickBot="1" x14ac:dyDescent="0.45">
      <c r="A6" s="4" t="s">
        <v>6</v>
      </c>
      <c r="B6" s="126">
        <v>64.208687800525126</v>
      </c>
      <c r="C6" s="126">
        <v>14.08507429685284</v>
      </c>
      <c r="D6" s="126">
        <v>9.1171019420521819</v>
      </c>
      <c r="E6" s="126">
        <v>4.4676754413409201</v>
      </c>
      <c r="F6" s="126">
        <v>5.22824018460099</v>
      </c>
      <c r="G6" s="126">
        <v>2.8932203346281735</v>
      </c>
      <c r="H6" s="126">
        <v>100.00000000000023</v>
      </c>
    </row>
    <row r="7" spans="1:8" ht="15.9" thickBot="1" x14ac:dyDescent="0.45">
      <c r="A7" s="4" t="s">
        <v>7</v>
      </c>
      <c r="B7" s="126">
        <v>72.42754517494501</v>
      </c>
      <c r="C7" s="126">
        <v>6.0826986497581519</v>
      </c>
      <c r="D7" s="126">
        <v>10.144185667703297</v>
      </c>
      <c r="E7" s="126">
        <v>3.3748321111521906</v>
      </c>
      <c r="F7" s="126">
        <v>5.0989190395447341</v>
      </c>
      <c r="G7" s="126">
        <v>2.8718193568970185</v>
      </c>
      <c r="H7" s="126">
        <v>100.00000000000041</v>
      </c>
    </row>
    <row r="8" spans="1:8" ht="15.9" thickBot="1" x14ac:dyDescent="0.45">
      <c r="A8" s="4" t="s">
        <v>8</v>
      </c>
      <c r="B8" s="126">
        <v>70.755076035377854</v>
      </c>
      <c r="C8" s="126">
        <v>9.2174196566759168</v>
      </c>
      <c r="D8" s="126">
        <v>8.3875071703447777</v>
      </c>
      <c r="E8" s="126">
        <v>2.6254674904517996</v>
      </c>
      <c r="F8" s="126">
        <v>4.3584006731591467</v>
      </c>
      <c r="G8" s="126">
        <v>4.6561289739903735</v>
      </c>
      <c r="H8" s="126">
        <v>99.999999999999872</v>
      </c>
    </row>
    <row r="9" spans="1:8" ht="15.9" thickBot="1" x14ac:dyDescent="0.45">
      <c r="A9" s="4" t="s">
        <v>9</v>
      </c>
      <c r="B9" s="126">
        <v>81.587575860443579</v>
      </c>
      <c r="C9" s="126">
        <v>8.5312088738912806</v>
      </c>
      <c r="D9" s="126">
        <v>5.902754188195825</v>
      </c>
      <c r="E9" s="126">
        <v>0.61683390002219518</v>
      </c>
      <c r="F9" s="126">
        <v>2.0038954875886033</v>
      </c>
      <c r="G9" s="126">
        <v>1.3577316898587144</v>
      </c>
      <c r="H9" s="126">
        <v>100.00000000000021</v>
      </c>
    </row>
    <row r="10" spans="1:8" ht="15.9" thickBot="1" x14ac:dyDescent="0.45">
      <c r="A10" s="4" t="s">
        <v>10</v>
      </c>
      <c r="B10" s="126">
        <v>62.607894748920387</v>
      </c>
      <c r="C10" s="126">
        <v>15.928016099867945</v>
      </c>
      <c r="D10" s="126">
        <v>9.3841572319732904</v>
      </c>
      <c r="E10" s="126">
        <v>3.0230698679185339</v>
      </c>
      <c r="F10" s="126">
        <v>7.200327947179276</v>
      </c>
      <c r="G10" s="126">
        <v>1.8565341041405503</v>
      </c>
      <c r="H10" s="126">
        <v>99.999999999999986</v>
      </c>
    </row>
    <row r="11" spans="1:8" ht="15.9" thickBot="1" x14ac:dyDescent="0.45">
      <c r="A11" s="4" t="s">
        <v>11</v>
      </c>
      <c r="B11" s="126">
        <v>60.398891757030313</v>
      </c>
      <c r="C11" s="126">
        <v>11.576311729317377</v>
      </c>
      <c r="D11" s="126">
        <v>13.356435619241754</v>
      </c>
      <c r="E11" s="126">
        <v>5.8487222911181975</v>
      </c>
      <c r="F11" s="126">
        <v>3.7886040291996208</v>
      </c>
      <c r="G11" s="126">
        <v>5.0310345740927858</v>
      </c>
      <c r="H11" s="126">
        <v>100.00000000000004</v>
      </c>
    </row>
    <row r="12" spans="1:8" ht="15.9" thickBot="1" x14ac:dyDescent="0.45">
      <c r="A12" s="4" t="s">
        <v>205</v>
      </c>
      <c r="B12" s="126">
        <v>100</v>
      </c>
      <c r="C12" s="126">
        <v>0</v>
      </c>
      <c r="D12" s="126">
        <v>0</v>
      </c>
      <c r="E12" s="126">
        <v>0</v>
      </c>
      <c r="F12" s="126">
        <v>0</v>
      </c>
      <c r="G12" s="126">
        <v>0</v>
      </c>
      <c r="H12" s="126">
        <v>100</v>
      </c>
    </row>
    <row r="13" spans="1:8" ht="15.9" thickBot="1" x14ac:dyDescent="0.45">
      <c r="A13" s="4" t="s">
        <v>206</v>
      </c>
      <c r="B13" s="126">
        <v>91.751169950706782</v>
      </c>
      <c r="C13" s="126">
        <v>5.3310136218519677</v>
      </c>
      <c r="D13" s="126">
        <v>2.1058062419689514</v>
      </c>
      <c r="E13" s="126">
        <v>0.37345918411752188</v>
      </c>
      <c r="F13" s="126">
        <v>0</v>
      </c>
      <c r="G13" s="126">
        <v>0.43855100135477704</v>
      </c>
      <c r="H13" s="126">
        <v>100</v>
      </c>
    </row>
    <row r="14" spans="1:8" ht="15.9" thickBot="1" x14ac:dyDescent="0.45">
      <c r="A14" s="4" t="s">
        <v>207</v>
      </c>
      <c r="B14" s="126">
        <v>79.606635821121372</v>
      </c>
      <c r="C14" s="126">
        <v>10.101002296432739</v>
      </c>
      <c r="D14" s="126">
        <v>5.7892534561800018</v>
      </c>
      <c r="E14" s="126">
        <v>1.722613643145553</v>
      </c>
      <c r="F14" s="126">
        <v>1.4017416608697455</v>
      </c>
      <c r="G14" s="126">
        <v>1.3787531222504636</v>
      </c>
      <c r="H14" s="126">
        <v>99.999999999999872</v>
      </c>
    </row>
    <row r="15" spans="1:8" ht="15.9" thickBot="1" x14ac:dyDescent="0.45">
      <c r="A15" s="4" t="s">
        <v>208</v>
      </c>
      <c r="B15" s="126">
        <v>67.708447015164552</v>
      </c>
      <c r="C15" s="126">
        <v>11.010008563536161</v>
      </c>
      <c r="D15" s="126">
        <v>9.8334415484959941</v>
      </c>
      <c r="E15" s="126">
        <v>3.0508781543595216</v>
      </c>
      <c r="F15" s="126">
        <v>5.9747323258562091</v>
      </c>
      <c r="G15" s="126">
        <v>2.4224923925875155</v>
      </c>
      <c r="H15" s="126">
        <v>99.999999999999957</v>
      </c>
    </row>
    <row r="16" spans="1:8" ht="15.9" thickBot="1" x14ac:dyDescent="0.45">
      <c r="A16" s="4" t="s">
        <v>209</v>
      </c>
      <c r="B16" s="126">
        <v>82.512932203188257</v>
      </c>
      <c r="C16" s="126">
        <v>6.1316009377080993</v>
      </c>
      <c r="D16" s="126">
        <v>6.2034898755765839</v>
      </c>
      <c r="E16" s="126">
        <v>0.56177805272666437</v>
      </c>
      <c r="F16" s="126">
        <v>2.2262707686906134</v>
      </c>
      <c r="G16" s="126">
        <v>2.3639281621096573</v>
      </c>
      <c r="H16" s="126">
        <v>99.999999999999872</v>
      </c>
    </row>
    <row r="17" spans="1:8" ht="15.9" thickBot="1" x14ac:dyDescent="0.45">
      <c r="A17" s="4" t="s">
        <v>210</v>
      </c>
      <c r="B17" s="126">
        <v>83.721499622755786</v>
      </c>
      <c r="C17" s="126">
        <v>7.3454898655809382</v>
      </c>
      <c r="D17" s="126">
        <v>5.1123243735956478</v>
      </c>
      <c r="E17" s="126">
        <v>0.55312575827949606</v>
      </c>
      <c r="F17" s="126">
        <v>1.4390991385638741</v>
      </c>
      <c r="G17" s="126">
        <v>1.8284612412241743</v>
      </c>
      <c r="H17" s="126">
        <v>99.999999999999915</v>
      </c>
    </row>
    <row r="18" spans="1:8" ht="15.9" thickBot="1" x14ac:dyDescent="0.45">
      <c r="A18" s="4" t="s">
        <v>211</v>
      </c>
      <c r="B18" s="126">
        <v>63.209739360266703</v>
      </c>
      <c r="C18" s="126">
        <v>15.119660753888104</v>
      </c>
      <c r="D18" s="126">
        <v>10.337802013970371</v>
      </c>
      <c r="E18" s="126">
        <v>3.2950543722920353</v>
      </c>
      <c r="F18" s="126">
        <v>4.6186575161730206</v>
      </c>
      <c r="G18" s="126">
        <v>3.4190859834096621</v>
      </c>
      <c r="H18" s="126">
        <v>99.999999999999886</v>
      </c>
    </row>
    <row r="19" spans="1:8" ht="15.9" thickBot="1" x14ac:dyDescent="0.45">
      <c r="A19" s="4" t="s">
        <v>212</v>
      </c>
      <c r="B19" s="126">
        <v>63.429185826313926</v>
      </c>
      <c r="C19" s="126">
        <v>12.823689358596923</v>
      </c>
      <c r="D19" s="126">
        <v>9.4169978966937169</v>
      </c>
      <c r="E19" s="126">
        <v>2.7645173980954496</v>
      </c>
      <c r="F19" s="126">
        <v>6.4695773721420613</v>
      </c>
      <c r="G19" s="126">
        <v>5.0960321481582183</v>
      </c>
      <c r="H19" s="126">
        <v>100.00000000000028</v>
      </c>
    </row>
    <row r="20" spans="1:8" ht="15.9" thickBot="1" x14ac:dyDescent="0.45">
      <c r="A20" s="4" t="s">
        <v>213</v>
      </c>
      <c r="B20" s="126">
        <v>68.16610305154208</v>
      </c>
      <c r="C20" s="126">
        <v>16.634472686781169</v>
      </c>
      <c r="D20" s="126">
        <v>6.6411993813832542</v>
      </c>
      <c r="E20" s="126">
        <v>1.3244294418226648</v>
      </c>
      <c r="F20" s="126">
        <v>4.4459003753420818</v>
      </c>
      <c r="G20" s="126">
        <v>2.7878950631287251</v>
      </c>
      <c r="H20" s="126">
        <v>99.999999999999972</v>
      </c>
    </row>
    <row r="21" spans="1:8" ht="15.9" thickBot="1" x14ac:dyDescent="0.45">
      <c r="A21" s="4" t="s">
        <v>214</v>
      </c>
      <c r="B21" s="126">
        <v>78.287461632667416</v>
      </c>
      <c r="C21" s="126">
        <v>13.100623826677079</v>
      </c>
      <c r="D21" s="126">
        <v>2.2837723964711274</v>
      </c>
      <c r="E21" s="126">
        <v>2.6551252713300255</v>
      </c>
      <c r="F21" s="126">
        <v>1.8138220699313585</v>
      </c>
      <c r="G21" s="126">
        <v>1.8591948029230601</v>
      </c>
      <c r="H21" s="126">
        <v>100.00000000000006</v>
      </c>
    </row>
    <row r="22" spans="1:8" ht="15.9" thickBot="1" x14ac:dyDescent="0.45">
      <c r="A22" s="4" t="s">
        <v>215</v>
      </c>
      <c r="B22" s="126">
        <v>68.217673143229021</v>
      </c>
      <c r="C22" s="126">
        <v>8.8848041459512022</v>
      </c>
      <c r="D22" s="126">
        <v>9.2585883188022677</v>
      </c>
      <c r="E22" s="126">
        <v>2.7783854169538507</v>
      </c>
      <c r="F22" s="126">
        <v>6.0754592266680669</v>
      </c>
      <c r="G22" s="126">
        <v>4.7850897483954906</v>
      </c>
      <c r="H22" s="126">
        <v>99.999999999999915</v>
      </c>
    </row>
    <row r="23" spans="1:8" ht="15.9" thickBot="1" x14ac:dyDescent="0.45">
      <c r="A23" s="4" t="s">
        <v>12</v>
      </c>
      <c r="B23" s="126">
        <v>36.826525073662843</v>
      </c>
      <c r="C23" s="126">
        <v>13.118009813714746</v>
      </c>
      <c r="D23" s="126">
        <v>19.723228752325799</v>
      </c>
      <c r="E23" s="126">
        <v>7.1044754401038333</v>
      </c>
      <c r="F23" s="126">
        <v>8.7946723138081779</v>
      </c>
      <c r="G23" s="126">
        <v>14.43308860638467</v>
      </c>
      <c r="H23" s="126">
        <v>100.00000000000006</v>
      </c>
    </row>
    <row r="24" spans="1:8" ht="15.45" x14ac:dyDescent="0.4">
      <c r="A24" s="186" t="s">
        <v>13</v>
      </c>
      <c r="B24" s="187"/>
      <c r="C24" s="187"/>
      <c r="D24" s="187"/>
      <c r="E24" s="187"/>
      <c r="F24" s="187"/>
      <c r="G24" s="187"/>
      <c r="H24" s="187"/>
    </row>
    <row r="25" spans="1:8" ht="15.9" thickBot="1" x14ac:dyDescent="0.45">
      <c r="A25" s="4" t="s">
        <v>14</v>
      </c>
      <c r="B25" s="126">
        <v>46.032949626728872</v>
      </c>
      <c r="C25" s="126">
        <v>12.907951707082388</v>
      </c>
      <c r="D25" s="126">
        <v>16.580091535792484</v>
      </c>
      <c r="E25" s="126">
        <v>6.0441065496190367</v>
      </c>
      <c r="F25" s="126">
        <v>8.4837790030485518</v>
      </c>
      <c r="G25" s="126">
        <v>9.9511215777288449</v>
      </c>
      <c r="H25" s="126">
        <v>100.00000000000017</v>
      </c>
    </row>
    <row r="26" spans="1:8" ht="15.9" thickBot="1" x14ac:dyDescent="0.45">
      <c r="A26" s="4" t="s">
        <v>15</v>
      </c>
      <c r="B26" s="126">
        <v>75.87819186283194</v>
      </c>
      <c r="C26" s="126">
        <v>10.523802334859674</v>
      </c>
      <c r="D26" s="126">
        <v>7.0140357866908003</v>
      </c>
      <c r="E26" s="126">
        <v>1.8453445748226116</v>
      </c>
      <c r="F26" s="126">
        <v>3.1968699037663821</v>
      </c>
      <c r="G26" s="126">
        <v>1.541755537027689</v>
      </c>
      <c r="H26" s="126">
        <v>99.999999999999091</v>
      </c>
    </row>
    <row r="27" spans="1:8" ht="15.45" x14ac:dyDescent="0.4">
      <c r="A27" s="186" t="s">
        <v>22</v>
      </c>
      <c r="B27" s="187"/>
      <c r="C27" s="187"/>
      <c r="D27" s="187"/>
      <c r="E27" s="187"/>
      <c r="F27" s="187"/>
      <c r="G27" s="187"/>
      <c r="H27" s="187"/>
    </row>
    <row r="28" spans="1:8" ht="15.9" thickBot="1" x14ac:dyDescent="0.45">
      <c r="A28" s="4" t="s">
        <v>18</v>
      </c>
      <c r="B28" s="126">
        <v>61.785070546611323</v>
      </c>
      <c r="C28" s="126">
        <v>11.76353236042601</v>
      </c>
      <c r="D28" s="126">
        <v>11.411372103065107</v>
      </c>
      <c r="E28" s="126">
        <v>3.9243774792247601</v>
      </c>
      <c r="F28" s="126">
        <v>5.4992554504419884</v>
      </c>
      <c r="G28" s="126">
        <v>5.6163920602308615</v>
      </c>
      <c r="H28" s="126">
        <v>100.00000000000006</v>
      </c>
    </row>
    <row r="29" spans="1:8" ht="15.9" thickBot="1" x14ac:dyDescent="0.45">
      <c r="A29" s="4" t="s">
        <v>19</v>
      </c>
      <c r="B29" s="126">
        <v>70.023950727683001</v>
      </c>
      <c r="C29" s="126">
        <v>9.9161284035325252</v>
      </c>
      <c r="D29" s="126">
        <v>10.021471871510897</v>
      </c>
      <c r="E29" s="126">
        <v>1.7594567838402735</v>
      </c>
      <c r="F29" s="126">
        <v>6.0663774554563101</v>
      </c>
      <c r="G29" s="126">
        <v>2.2126147579770263</v>
      </c>
      <c r="H29" s="126">
        <v>100.00000000000003</v>
      </c>
    </row>
    <row r="30" spans="1:8" ht="15.9" thickBot="1" x14ac:dyDescent="0.45">
      <c r="A30" s="5" t="s">
        <v>20</v>
      </c>
      <c r="B30" s="128">
        <v>62.574276232771133</v>
      </c>
      <c r="C30" s="128">
        <v>11.586568783414423</v>
      </c>
      <c r="D30" s="128">
        <v>11.278232994129434</v>
      </c>
      <c r="E30" s="128">
        <v>3.7169988445886726</v>
      </c>
      <c r="F30" s="128">
        <v>5.5535802981478906</v>
      </c>
      <c r="G30" s="128">
        <v>5.2903428469494678</v>
      </c>
      <c r="H30" s="128">
        <v>100.00000000000104</v>
      </c>
    </row>
    <row r="31" spans="1:8" ht="15.45" x14ac:dyDescent="0.4">
      <c r="A31" s="183" t="s">
        <v>281</v>
      </c>
      <c r="B31" s="183"/>
      <c r="C31" s="183"/>
      <c r="D31" s="183"/>
      <c r="E31" s="183"/>
      <c r="F31" s="183"/>
      <c r="G31" s="183"/>
    </row>
  </sheetData>
  <mergeCells count="5">
    <mergeCell ref="A3:H3"/>
    <mergeCell ref="A24:H24"/>
    <mergeCell ref="A27:H27"/>
    <mergeCell ref="A1:F1"/>
    <mergeCell ref="A31:G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44</vt:i4>
      </vt:variant>
      <vt:variant>
        <vt:lpstr>Plages nommées</vt:lpstr>
      </vt:variant>
      <vt:variant>
        <vt:i4>35</vt:i4>
      </vt:variant>
    </vt:vector>
  </HeadingPairs>
  <TitlesOfParts>
    <vt:vector size="79" baseType="lpstr">
      <vt:lpstr>Page de garde</vt:lpstr>
      <vt:lpstr>Infos</vt:lpstr>
      <vt:lpstr>Table de Matiere</vt:lpstr>
      <vt:lpstr>CSD</vt:lpstr>
      <vt:lpstr>Tab1.1</vt:lpstr>
      <vt:lpstr>Tab1.2</vt:lpstr>
      <vt:lpstr>Tab1.3</vt:lpstr>
      <vt:lpstr>Tab1.4</vt:lpstr>
      <vt:lpstr>Tab1.5</vt:lpstr>
      <vt:lpstr>Tab1.6</vt:lpstr>
      <vt:lpstr>Education_Alpha</vt:lpstr>
      <vt:lpstr>Tab2.1</vt:lpstr>
      <vt:lpstr>Tab2.2</vt:lpstr>
      <vt:lpstr>Tab2.3</vt:lpstr>
      <vt:lpstr>Tab2.4</vt:lpstr>
      <vt:lpstr>Tab2.5</vt:lpstr>
      <vt:lpstr>Tab2.6</vt:lpstr>
      <vt:lpstr>Tab2.7</vt:lpstr>
      <vt:lpstr>Sante</vt:lpstr>
      <vt:lpstr>Tab3.1</vt:lpstr>
      <vt:lpstr>Tab3.2</vt:lpstr>
      <vt:lpstr>Tab3.3</vt:lpstr>
      <vt:lpstr>Tab3.4</vt:lpstr>
      <vt:lpstr>MENAGE</vt:lpstr>
      <vt:lpstr>Tab4.1</vt:lpstr>
      <vt:lpstr>Tab4.2</vt:lpstr>
      <vt:lpstr>Tab4.3</vt:lpstr>
      <vt:lpstr>Tab4.4</vt:lpstr>
      <vt:lpstr>Tab4.5</vt:lpstr>
      <vt:lpstr>Tab4.6</vt:lpstr>
      <vt:lpstr>Tab4.7</vt:lpstr>
      <vt:lpstr>Tab4.8</vt:lpstr>
      <vt:lpstr>Tab4.9</vt:lpstr>
      <vt:lpstr>Tab4.10</vt:lpstr>
      <vt:lpstr>Tab4.11</vt:lpstr>
      <vt:lpstr>Securite_ali</vt:lpstr>
      <vt:lpstr>Tab5.1</vt:lpstr>
      <vt:lpstr>Tab5.2</vt:lpstr>
      <vt:lpstr>Conso</vt:lpstr>
      <vt:lpstr>Tab6.1</vt:lpstr>
      <vt:lpstr>Tab6.2</vt:lpstr>
      <vt:lpstr>Tab6.3</vt:lpstr>
      <vt:lpstr>Tab6.4</vt:lpstr>
      <vt:lpstr>Tab6.5</vt:lpstr>
      <vt:lpstr>Tab4.1!_ftn2</vt:lpstr>
      <vt:lpstr>Tab4.1!_ftnref1</vt:lpstr>
      <vt:lpstr>Tab4.1!_ftnref2</vt:lpstr>
      <vt:lpstr>Tab4.1!_ftnref3</vt:lpstr>
      <vt:lpstr>Tab4.1!_Toc168913224</vt:lpstr>
      <vt:lpstr>Tab6.2!_Toc24969059</vt:lpstr>
      <vt:lpstr>Tab4.1!_Toc303084941</vt:lpstr>
      <vt:lpstr>Tab2.1!_Toc495579713</vt:lpstr>
      <vt:lpstr>Tab1.6!_Toc495579714</vt:lpstr>
      <vt:lpstr>Tab2.4!_Toc495579715</vt:lpstr>
      <vt:lpstr>Tab2.5!_Toc495579716</vt:lpstr>
      <vt:lpstr>Tab2.6!_Toc495579717</vt:lpstr>
      <vt:lpstr>Tab6.1!_Toc495579726</vt:lpstr>
      <vt:lpstr>Tab6.3!_Toc495579727</vt:lpstr>
      <vt:lpstr>Tab6.4!_Toc495579728</vt:lpstr>
      <vt:lpstr>Tab1.1!_Toc495579732</vt:lpstr>
      <vt:lpstr>Tab1.3!_Toc495579734</vt:lpstr>
      <vt:lpstr>Tab1.5!_Toc495579735</vt:lpstr>
      <vt:lpstr>Tab2.3!_Toc495579738</vt:lpstr>
      <vt:lpstr>Tab3.1!_Toc495579741</vt:lpstr>
      <vt:lpstr>Tab4.1!_Toc495579752</vt:lpstr>
      <vt:lpstr>Tab4.1!_Toc495579754</vt:lpstr>
      <vt:lpstr>Tab4.1!_Toc495579757</vt:lpstr>
      <vt:lpstr>Tab4.1!_Toc495579758</vt:lpstr>
      <vt:lpstr>Tab4.1!_Toc495579759</vt:lpstr>
      <vt:lpstr>Tab5.1!_Toc495579760</vt:lpstr>
      <vt:lpstr>Tab5.2!_Toc495579761</vt:lpstr>
      <vt:lpstr>Securite_ali!_Toc55223960</vt:lpstr>
      <vt:lpstr>Tab3.2!_Toc55224492</vt:lpstr>
      <vt:lpstr>Tab4.1!_Toc55224503</vt:lpstr>
      <vt:lpstr>Tab4.1!_Toc55224505</vt:lpstr>
      <vt:lpstr>Tab4.1!_Toc55224506</vt:lpstr>
      <vt:lpstr>Tab4.1!_Toc55224507</vt:lpstr>
      <vt:lpstr>Tab4.1!_Toc55224508</vt:lpstr>
      <vt:lpstr>Tab6.5!_Toc55224519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Aminata Coulibaly</cp:lastModifiedBy>
  <cp:lastPrinted>2020-12-04T08:40:12Z</cp:lastPrinted>
  <dcterms:created xsi:type="dcterms:W3CDTF">2020-12-04T08:11:16Z</dcterms:created>
  <dcterms:modified xsi:type="dcterms:W3CDTF">2025-10-09T09:17:27Z</dcterms:modified>
</cp:coreProperties>
</file>